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0"/>
  </bookViews>
  <sheets>
    <sheet name="国债转贷" sheetId="1" r:id="rId1"/>
    <sheet name="债券本息" sheetId="2" r:id="rId2"/>
  </sheets>
  <definedNames>
    <definedName name="_xlnm.Print_Titles" localSheetId="1">'债券本息'!$2:$4</definedName>
    <definedName name="_xlnm._FilterDatabase" localSheetId="1" hidden="1">'债券本息'!$A$6:$M$210</definedName>
  </definedNames>
  <calcPr fullCalcOnLoad="1"/>
</workbook>
</file>

<file path=xl/sharedStrings.xml><?xml version="1.0" encoding="utf-8"?>
<sst xmlns="http://schemas.openxmlformats.org/spreadsheetml/2006/main" count="664" uniqueCount="133">
  <si>
    <t xml:space="preserve">  附件2：</t>
  </si>
  <si>
    <t>2020年度晋城市应付国债转贷资金本息明细表</t>
  </si>
  <si>
    <t>单位：万元</t>
  </si>
  <si>
    <t>项目名称</t>
  </si>
  <si>
    <t>拨款日期</t>
  </si>
  <si>
    <t>还款日期</t>
  </si>
  <si>
    <t>拨款额</t>
  </si>
  <si>
    <t>本  金</t>
  </si>
  <si>
    <t>利息</t>
  </si>
  <si>
    <t>本年
应还本息和</t>
  </si>
  <si>
    <t>累计已还</t>
  </si>
  <si>
    <t>未还</t>
  </si>
  <si>
    <t>本年应还</t>
  </si>
  <si>
    <t>利率</t>
  </si>
  <si>
    <t>合  计</t>
  </si>
  <si>
    <t>-</t>
  </si>
  <si>
    <t>一、市本级</t>
  </si>
  <si>
    <t>城市污水处理小计</t>
  </si>
  <si>
    <t xml:space="preserve">  其中：第一期</t>
  </si>
  <si>
    <t xml:space="preserve">        第二期</t>
  </si>
  <si>
    <t xml:space="preserve">        第三期</t>
  </si>
  <si>
    <t>城市生活垃圾处理小计</t>
  </si>
  <si>
    <t>二、高平</t>
  </si>
  <si>
    <t>二期供水工程（转拨款）</t>
  </si>
  <si>
    <t>县城供水及重点镇建设</t>
  </si>
  <si>
    <t>供水工程</t>
  </si>
  <si>
    <t>三、阳城</t>
  </si>
  <si>
    <t>县城供水</t>
  </si>
  <si>
    <t>四、陵川</t>
  </si>
  <si>
    <t>2020年晋城市各县（市、区）还本付息计划明细表</t>
  </si>
  <si>
    <t>单位：元</t>
  </si>
  <si>
    <t>债券名称</t>
  </si>
  <si>
    <t>发行期限</t>
  </si>
  <si>
    <t>债券类型</t>
  </si>
  <si>
    <t>发行日期</t>
  </si>
  <si>
    <t>应还本息时间</t>
  </si>
  <si>
    <t>转贷本金</t>
  </si>
  <si>
    <r>
      <t>利率</t>
    </r>
    <r>
      <rPr>
        <sz val="12"/>
        <rFont val="Arial"/>
        <family val="2"/>
      </rPr>
      <t>%</t>
    </r>
  </si>
  <si>
    <t>应还本金</t>
  </si>
  <si>
    <t>应还利息</t>
  </si>
  <si>
    <t>付息兑付服务费</t>
  </si>
  <si>
    <t>应还本息合计</t>
  </si>
  <si>
    <t>晋城市合计</t>
  </si>
  <si>
    <t>市本级小计</t>
  </si>
  <si>
    <r>
      <t>15</t>
    </r>
    <r>
      <rPr>
        <sz val="11"/>
        <rFont val="宋体"/>
        <family val="0"/>
      </rPr>
      <t>山西债</t>
    </r>
    <r>
      <rPr>
        <sz val="11"/>
        <rFont val="Arial"/>
        <family val="2"/>
      </rPr>
      <t>18</t>
    </r>
  </si>
  <si>
    <t>五年期</t>
  </si>
  <si>
    <t>一般债券</t>
  </si>
  <si>
    <r>
      <t>16</t>
    </r>
    <r>
      <rPr>
        <sz val="11"/>
        <rFont val="宋体"/>
        <family val="0"/>
      </rPr>
      <t>山西债</t>
    </r>
    <r>
      <rPr>
        <sz val="11"/>
        <rFont val="Arial"/>
        <family val="2"/>
      </rPr>
      <t>06</t>
    </r>
  </si>
  <si>
    <r>
      <t>16</t>
    </r>
    <r>
      <rPr>
        <sz val="11"/>
        <rFont val="宋体"/>
        <family val="0"/>
      </rPr>
      <t>山西债</t>
    </r>
    <r>
      <rPr>
        <sz val="11"/>
        <rFont val="Arial"/>
        <family val="2"/>
      </rPr>
      <t>07</t>
    </r>
  </si>
  <si>
    <t>七年期</t>
  </si>
  <si>
    <r>
      <t>16</t>
    </r>
    <r>
      <rPr>
        <sz val="11"/>
        <rFont val="宋体"/>
        <family val="0"/>
      </rPr>
      <t>山西债</t>
    </r>
    <r>
      <rPr>
        <sz val="11"/>
        <rFont val="Arial"/>
        <family val="2"/>
      </rPr>
      <t>08</t>
    </r>
  </si>
  <si>
    <t>十年期</t>
  </si>
  <si>
    <r>
      <t>16</t>
    </r>
    <r>
      <rPr>
        <sz val="11"/>
        <rFont val="宋体"/>
        <family val="0"/>
      </rPr>
      <t>山西债</t>
    </r>
    <r>
      <rPr>
        <sz val="11"/>
        <rFont val="Arial"/>
        <family val="2"/>
      </rPr>
      <t>10</t>
    </r>
  </si>
  <si>
    <t>专项债券</t>
  </si>
  <si>
    <r>
      <t>17</t>
    </r>
    <r>
      <rPr>
        <sz val="11"/>
        <rFont val="宋体"/>
        <family val="0"/>
      </rPr>
      <t>山西债</t>
    </r>
    <r>
      <rPr>
        <sz val="11"/>
        <rFont val="Arial"/>
        <family val="2"/>
      </rPr>
      <t>06</t>
    </r>
  </si>
  <si>
    <t>一般</t>
  </si>
  <si>
    <r>
      <t>17</t>
    </r>
    <r>
      <rPr>
        <sz val="11"/>
        <rFont val="宋体"/>
        <family val="0"/>
      </rPr>
      <t>山西债</t>
    </r>
    <r>
      <rPr>
        <sz val="11"/>
        <rFont val="Arial"/>
        <family val="2"/>
      </rPr>
      <t>07</t>
    </r>
  </si>
  <si>
    <r>
      <t>17</t>
    </r>
    <r>
      <rPr>
        <sz val="11"/>
        <rFont val="宋体"/>
        <family val="0"/>
      </rPr>
      <t>山西债</t>
    </r>
    <r>
      <rPr>
        <sz val="11"/>
        <rFont val="Arial"/>
        <family val="2"/>
      </rPr>
      <t>08</t>
    </r>
  </si>
  <si>
    <t>专项</t>
  </si>
  <si>
    <r>
      <t>17</t>
    </r>
    <r>
      <rPr>
        <sz val="11"/>
        <rFont val="宋体"/>
        <family val="0"/>
      </rPr>
      <t>山西债</t>
    </r>
    <r>
      <rPr>
        <sz val="11"/>
        <rFont val="Arial"/>
        <family val="2"/>
      </rPr>
      <t>19</t>
    </r>
  </si>
  <si>
    <t>三年期</t>
  </si>
  <si>
    <r>
      <t>18</t>
    </r>
    <r>
      <rPr>
        <sz val="11"/>
        <rFont val="宋体"/>
        <family val="0"/>
      </rPr>
      <t>山西</t>
    </r>
    <r>
      <rPr>
        <sz val="11"/>
        <rFont val="Arial"/>
        <family val="2"/>
      </rPr>
      <t>04</t>
    </r>
  </si>
  <si>
    <r>
      <t>18</t>
    </r>
    <r>
      <rPr>
        <sz val="11"/>
        <rFont val="宋体"/>
        <family val="0"/>
      </rPr>
      <t>山西</t>
    </r>
    <r>
      <rPr>
        <sz val="11"/>
        <rFont val="Arial"/>
        <family val="2"/>
      </rPr>
      <t>05</t>
    </r>
  </si>
  <si>
    <r>
      <t>18</t>
    </r>
    <r>
      <rPr>
        <sz val="11"/>
        <rFont val="宋体"/>
        <family val="0"/>
      </rPr>
      <t>山西</t>
    </r>
    <r>
      <rPr>
        <sz val="11"/>
        <rFont val="Arial"/>
        <family val="2"/>
      </rPr>
      <t>06</t>
    </r>
  </si>
  <si>
    <r>
      <t>18</t>
    </r>
    <r>
      <rPr>
        <sz val="11"/>
        <rFont val="宋体"/>
        <family val="0"/>
      </rPr>
      <t>山西</t>
    </r>
    <r>
      <rPr>
        <sz val="11"/>
        <rFont val="Arial"/>
        <family val="2"/>
      </rPr>
      <t>11</t>
    </r>
  </si>
  <si>
    <r>
      <t>18</t>
    </r>
    <r>
      <rPr>
        <sz val="11"/>
        <rFont val="宋体"/>
        <family val="0"/>
      </rPr>
      <t>山西</t>
    </r>
    <r>
      <rPr>
        <sz val="11"/>
        <rFont val="Arial"/>
        <family val="2"/>
      </rPr>
      <t>13</t>
    </r>
  </si>
  <si>
    <r>
      <t>18</t>
    </r>
    <r>
      <rPr>
        <sz val="11"/>
        <rFont val="宋体"/>
        <family val="0"/>
      </rPr>
      <t>山西</t>
    </r>
    <r>
      <rPr>
        <sz val="11"/>
        <rFont val="Arial"/>
        <family val="2"/>
      </rPr>
      <t>14</t>
    </r>
  </si>
  <si>
    <r>
      <t>18</t>
    </r>
    <r>
      <rPr>
        <sz val="11"/>
        <rFont val="宋体"/>
        <family val="0"/>
      </rPr>
      <t>山西债</t>
    </r>
    <r>
      <rPr>
        <sz val="11"/>
        <rFont val="Arial"/>
        <family val="2"/>
      </rPr>
      <t>02</t>
    </r>
  </si>
  <si>
    <t>一般置换</t>
  </si>
  <si>
    <r>
      <t>18</t>
    </r>
    <r>
      <rPr>
        <sz val="11"/>
        <rFont val="宋体"/>
        <family val="0"/>
      </rPr>
      <t>山西债</t>
    </r>
    <r>
      <rPr>
        <sz val="11"/>
        <rFont val="Arial"/>
        <family val="2"/>
      </rPr>
      <t>24</t>
    </r>
  </si>
  <si>
    <t>土储专项</t>
  </si>
  <si>
    <r>
      <t>19</t>
    </r>
    <r>
      <rPr>
        <sz val="11"/>
        <rFont val="宋体"/>
        <family val="0"/>
      </rPr>
      <t>山西</t>
    </r>
    <r>
      <rPr>
        <sz val="11"/>
        <rFont val="Arial"/>
        <family val="2"/>
      </rPr>
      <t>08</t>
    </r>
  </si>
  <si>
    <r>
      <t>19</t>
    </r>
    <r>
      <rPr>
        <sz val="11"/>
        <rFont val="宋体"/>
        <family val="0"/>
      </rPr>
      <t>山西</t>
    </r>
    <r>
      <rPr>
        <sz val="11"/>
        <rFont val="Arial"/>
        <family val="2"/>
      </rPr>
      <t>01</t>
    </r>
  </si>
  <si>
    <r>
      <t>19</t>
    </r>
    <r>
      <rPr>
        <sz val="11"/>
        <rFont val="宋体"/>
        <family val="0"/>
      </rPr>
      <t>山西</t>
    </r>
    <r>
      <rPr>
        <sz val="11"/>
        <rFont val="Arial"/>
        <family val="2"/>
      </rPr>
      <t>02</t>
    </r>
  </si>
  <si>
    <r>
      <t>19</t>
    </r>
    <r>
      <rPr>
        <sz val="11"/>
        <rFont val="宋体"/>
        <family val="0"/>
      </rPr>
      <t>山西</t>
    </r>
    <r>
      <rPr>
        <sz val="11"/>
        <rFont val="Arial"/>
        <family val="2"/>
      </rPr>
      <t>03</t>
    </r>
  </si>
  <si>
    <r>
      <t>19</t>
    </r>
    <r>
      <rPr>
        <sz val="11"/>
        <rFont val="宋体"/>
        <family val="0"/>
      </rPr>
      <t>山西债</t>
    </r>
    <r>
      <rPr>
        <sz val="11"/>
        <rFont val="Arial"/>
        <family val="2"/>
      </rPr>
      <t>52</t>
    </r>
  </si>
  <si>
    <r>
      <t>19</t>
    </r>
    <r>
      <rPr>
        <sz val="11"/>
        <rFont val="宋体"/>
        <family val="0"/>
      </rPr>
      <t>山西债</t>
    </r>
    <r>
      <rPr>
        <sz val="11"/>
        <rFont val="Arial"/>
        <family val="2"/>
      </rPr>
      <t>62</t>
    </r>
  </si>
  <si>
    <r>
      <t>19</t>
    </r>
    <r>
      <rPr>
        <sz val="11"/>
        <rFont val="宋体"/>
        <family val="0"/>
      </rPr>
      <t>山西债</t>
    </r>
    <r>
      <rPr>
        <sz val="11"/>
        <rFont val="Arial"/>
        <family val="2"/>
      </rPr>
      <t>55</t>
    </r>
  </si>
  <si>
    <t>十五年期</t>
  </si>
  <si>
    <t>一般再融资</t>
  </si>
  <si>
    <r>
      <t>19</t>
    </r>
    <r>
      <rPr>
        <sz val="11"/>
        <rFont val="宋体"/>
        <family val="0"/>
      </rPr>
      <t>山西债</t>
    </r>
    <r>
      <rPr>
        <sz val="11"/>
        <rFont val="Arial"/>
        <family val="2"/>
      </rPr>
      <t>25</t>
    </r>
  </si>
  <si>
    <r>
      <t>19</t>
    </r>
    <r>
      <rPr>
        <sz val="11"/>
        <rFont val="宋体"/>
        <family val="0"/>
      </rPr>
      <t>山西债</t>
    </r>
    <r>
      <rPr>
        <sz val="11"/>
        <rFont val="Arial"/>
        <family val="2"/>
      </rPr>
      <t>28</t>
    </r>
  </si>
  <si>
    <r>
      <t>19</t>
    </r>
    <r>
      <rPr>
        <sz val="11"/>
        <rFont val="宋体"/>
        <family val="0"/>
      </rPr>
      <t>山西债</t>
    </r>
    <r>
      <rPr>
        <sz val="11"/>
        <rFont val="Arial"/>
        <family val="2"/>
      </rPr>
      <t>26</t>
    </r>
  </si>
  <si>
    <r>
      <t>19</t>
    </r>
    <r>
      <rPr>
        <sz val="11"/>
        <rFont val="宋体"/>
        <family val="0"/>
      </rPr>
      <t>山西债</t>
    </r>
    <r>
      <rPr>
        <sz val="11"/>
        <rFont val="Arial"/>
        <family val="2"/>
      </rPr>
      <t>54</t>
    </r>
  </si>
  <si>
    <r>
      <t>19</t>
    </r>
    <r>
      <rPr>
        <sz val="11"/>
        <rFont val="宋体"/>
        <family val="0"/>
      </rPr>
      <t>山西债</t>
    </r>
    <r>
      <rPr>
        <sz val="11"/>
        <rFont val="Arial"/>
        <family val="2"/>
      </rPr>
      <t>56</t>
    </r>
  </si>
  <si>
    <r>
      <t>19</t>
    </r>
    <r>
      <rPr>
        <sz val="11"/>
        <rFont val="宋体"/>
        <family val="0"/>
      </rPr>
      <t>山西债</t>
    </r>
    <r>
      <rPr>
        <sz val="11"/>
        <rFont val="Arial"/>
        <family val="2"/>
      </rPr>
      <t>60</t>
    </r>
  </si>
  <si>
    <t>专项再融资</t>
  </si>
  <si>
    <r>
      <t>20</t>
    </r>
    <r>
      <rPr>
        <sz val="11"/>
        <rFont val="宋体"/>
        <family val="0"/>
      </rPr>
      <t>山西</t>
    </r>
    <r>
      <rPr>
        <sz val="11"/>
        <rFont val="Arial"/>
        <family val="2"/>
      </rPr>
      <t>03</t>
    </r>
  </si>
  <si>
    <r>
      <t>20</t>
    </r>
    <r>
      <rPr>
        <sz val="11"/>
        <rFont val="宋体"/>
        <family val="0"/>
      </rPr>
      <t>山西</t>
    </r>
    <r>
      <rPr>
        <sz val="11"/>
        <rFont val="Arial"/>
        <family val="2"/>
      </rPr>
      <t>02</t>
    </r>
  </si>
  <si>
    <r>
      <t>20</t>
    </r>
    <r>
      <rPr>
        <sz val="11"/>
        <rFont val="宋体"/>
        <family val="0"/>
      </rPr>
      <t>山西债</t>
    </r>
    <r>
      <rPr>
        <sz val="11"/>
        <rFont val="Arial"/>
        <family val="2"/>
      </rPr>
      <t>06</t>
    </r>
  </si>
  <si>
    <r>
      <t>20</t>
    </r>
    <r>
      <rPr>
        <sz val="11"/>
        <rFont val="宋体"/>
        <family val="0"/>
      </rPr>
      <t>山西债</t>
    </r>
    <r>
      <rPr>
        <sz val="11"/>
        <rFont val="Arial"/>
        <family val="2"/>
      </rPr>
      <t>07</t>
    </r>
  </si>
  <si>
    <r>
      <t>20</t>
    </r>
    <r>
      <rPr>
        <sz val="11"/>
        <rFont val="宋体"/>
        <family val="0"/>
      </rPr>
      <t>山西债</t>
    </r>
    <r>
      <rPr>
        <sz val="11"/>
        <rFont val="Arial"/>
        <family val="2"/>
      </rPr>
      <t>08</t>
    </r>
  </si>
  <si>
    <t>二十年期</t>
  </si>
  <si>
    <r>
      <t>20</t>
    </r>
    <r>
      <rPr>
        <sz val="11"/>
        <rFont val="宋体"/>
        <family val="0"/>
      </rPr>
      <t>山西债</t>
    </r>
    <r>
      <rPr>
        <sz val="11"/>
        <rFont val="Arial"/>
        <family val="2"/>
      </rPr>
      <t>10</t>
    </r>
  </si>
  <si>
    <r>
      <t>20</t>
    </r>
    <r>
      <rPr>
        <sz val="11"/>
        <rFont val="宋体"/>
        <family val="0"/>
      </rPr>
      <t>山西债</t>
    </r>
    <r>
      <rPr>
        <sz val="11"/>
        <rFont val="Arial"/>
        <family val="2"/>
      </rPr>
      <t>11</t>
    </r>
  </si>
  <si>
    <t>开发区小计</t>
  </si>
  <si>
    <r>
      <t>16</t>
    </r>
    <r>
      <rPr>
        <sz val="11"/>
        <rFont val="宋体"/>
        <family val="0"/>
      </rPr>
      <t>山西债</t>
    </r>
    <r>
      <rPr>
        <sz val="11"/>
        <rFont val="Arial"/>
        <family val="2"/>
      </rPr>
      <t>09</t>
    </r>
  </si>
  <si>
    <r>
      <t>16</t>
    </r>
    <r>
      <rPr>
        <sz val="11"/>
        <rFont val="宋体"/>
        <family val="0"/>
      </rPr>
      <t>山西债</t>
    </r>
    <r>
      <rPr>
        <sz val="11"/>
        <rFont val="Arial"/>
        <family val="2"/>
      </rPr>
      <t>22</t>
    </r>
  </si>
  <si>
    <r>
      <t>18</t>
    </r>
    <r>
      <rPr>
        <sz val="11"/>
        <rFont val="宋体"/>
        <family val="0"/>
      </rPr>
      <t>山西债</t>
    </r>
    <r>
      <rPr>
        <sz val="11"/>
        <rFont val="Arial"/>
        <family val="2"/>
      </rPr>
      <t>20</t>
    </r>
  </si>
  <si>
    <r>
      <t>19</t>
    </r>
    <r>
      <rPr>
        <sz val="11"/>
        <rFont val="宋体"/>
        <family val="0"/>
      </rPr>
      <t>山西</t>
    </r>
    <r>
      <rPr>
        <sz val="11"/>
        <rFont val="Arial"/>
        <family val="2"/>
      </rPr>
      <t>37</t>
    </r>
  </si>
  <si>
    <t>城区小计</t>
  </si>
  <si>
    <r>
      <t>17</t>
    </r>
    <r>
      <rPr>
        <sz val="11"/>
        <rFont val="宋体"/>
        <family val="0"/>
      </rPr>
      <t>山西债</t>
    </r>
    <r>
      <rPr>
        <sz val="11"/>
        <rFont val="Arial"/>
        <family val="2"/>
      </rPr>
      <t>10</t>
    </r>
  </si>
  <si>
    <r>
      <t>19</t>
    </r>
    <r>
      <rPr>
        <sz val="11"/>
        <rFont val="宋体"/>
        <family val="0"/>
      </rPr>
      <t>山西</t>
    </r>
    <r>
      <rPr>
        <sz val="11"/>
        <rFont val="Arial"/>
        <family val="2"/>
      </rPr>
      <t>41</t>
    </r>
  </si>
  <si>
    <t>棚改专项</t>
  </si>
  <si>
    <r>
      <t>19</t>
    </r>
    <r>
      <rPr>
        <sz val="11"/>
        <rFont val="宋体"/>
        <family val="0"/>
      </rPr>
      <t>山西</t>
    </r>
    <r>
      <rPr>
        <sz val="11"/>
        <rFont val="Arial"/>
        <family val="2"/>
      </rPr>
      <t>17</t>
    </r>
  </si>
  <si>
    <r>
      <t>19</t>
    </r>
    <r>
      <rPr>
        <sz val="11"/>
        <rFont val="宋体"/>
        <family val="0"/>
      </rPr>
      <t>山西债</t>
    </r>
    <r>
      <rPr>
        <sz val="11"/>
        <rFont val="Arial"/>
        <family val="2"/>
      </rPr>
      <t>23</t>
    </r>
  </si>
  <si>
    <t>泽州县小计</t>
  </si>
  <si>
    <r>
      <t>15</t>
    </r>
    <r>
      <rPr>
        <sz val="11"/>
        <rFont val="宋体"/>
        <family val="0"/>
      </rPr>
      <t>山西债</t>
    </r>
    <r>
      <rPr>
        <sz val="11"/>
        <rFont val="Arial"/>
        <family val="2"/>
      </rPr>
      <t>02</t>
    </r>
  </si>
  <si>
    <r>
      <t>15</t>
    </r>
    <r>
      <rPr>
        <sz val="11"/>
        <rFont val="宋体"/>
        <family val="0"/>
      </rPr>
      <t>山西债</t>
    </r>
    <r>
      <rPr>
        <sz val="11"/>
        <rFont val="Arial"/>
        <family val="2"/>
      </rPr>
      <t>03</t>
    </r>
  </si>
  <si>
    <r>
      <t>15</t>
    </r>
    <r>
      <rPr>
        <sz val="11"/>
        <rFont val="宋体"/>
        <family val="0"/>
      </rPr>
      <t>山西债</t>
    </r>
    <r>
      <rPr>
        <sz val="11"/>
        <rFont val="Arial"/>
        <family val="2"/>
      </rPr>
      <t>04</t>
    </r>
  </si>
  <si>
    <r>
      <t>17</t>
    </r>
    <r>
      <rPr>
        <sz val="11"/>
        <rFont val="宋体"/>
        <family val="0"/>
      </rPr>
      <t>山西债</t>
    </r>
    <r>
      <rPr>
        <sz val="11"/>
        <rFont val="Arial"/>
        <family val="2"/>
      </rPr>
      <t>03</t>
    </r>
  </si>
  <si>
    <r>
      <t>19</t>
    </r>
    <r>
      <rPr>
        <sz val="11"/>
        <rFont val="宋体"/>
        <family val="0"/>
      </rPr>
      <t>山西</t>
    </r>
    <r>
      <rPr>
        <sz val="11"/>
        <rFont val="Arial"/>
        <family val="2"/>
      </rPr>
      <t>45</t>
    </r>
  </si>
  <si>
    <r>
      <t>19</t>
    </r>
    <r>
      <rPr>
        <sz val="11"/>
        <rFont val="宋体"/>
        <family val="0"/>
      </rPr>
      <t>山西</t>
    </r>
    <r>
      <rPr>
        <sz val="11"/>
        <rFont val="Arial"/>
        <family val="2"/>
      </rPr>
      <t>07</t>
    </r>
  </si>
  <si>
    <r>
      <t>19</t>
    </r>
    <r>
      <rPr>
        <sz val="11"/>
        <rFont val="宋体"/>
        <family val="0"/>
      </rPr>
      <t>山西</t>
    </r>
    <r>
      <rPr>
        <sz val="11"/>
        <rFont val="Arial"/>
        <family val="2"/>
      </rPr>
      <t>43</t>
    </r>
  </si>
  <si>
    <r>
      <t>19</t>
    </r>
    <r>
      <rPr>
        <sz val="11"/>
        <rFont val="宋体"/>
        <family val="0"/>
      </rPr>
      <t>山西</t>
    </r>
    <r>
      <rPr>
        <sz val="11"/>
        <rFont val="Arial"/>
        <family val="2"/>
      </rPr>
      <t>44</t>
    </r>
  </si>
  <si>
    <r>
      <t>20</t>
    </r>
    <r>
      <rPr>
        <sz val="11"/>
        <rFont val="宋体"/>
        <family val="0"/>
      </rPr>
      <t>山西债</t>
    </r>
    <r>
      <rPr>
        <sz val="11"/>
        <rFont val="Arial"/>
        <family val="2"/>
      </rPr>
      <t>09</t>
    </r>
  </si>
  <si>
    <t>阳城县小计</t>
  </si>
  <si>
    <r>
      <t>15</t>
    </r>
    <r>
      <rPr>
        <sz val="11"/>
        <rFont val="宋体"/>
        <family val="0"/>
      </rPr>
      <t>山西债</t>
    </r>
    <r>
      <rPr>
        <sz val="11"/>
        <rFont val="Arial"/>
        <family val="2"/>
      </rPr>
      <t>13</t>
    </r>
  </si>
  <si>
    <r>
      <t>15</t>
    </r>
    <r>
      <rPr>
        <sz val="11"/>
        <rFont val="宋体"/>
        <family val="0"/>
      </rPr>
      <t>山西债</t>
    </r>
    <r>
      <rPr>
        <sz val="11"/>
        <rFont val="Arial"/>
        <family val="2"/>
      </rPr>
      <t>14</t>
    </r>
  </si>
  <si>
    <r>
      <t>15</t>
    </r>
    <r>
      <rPr>
        <sz val="11"/>
        <rFont val="宋体"/>
        <family val="0"/>
      </rPr>
      <t>山西债</t>
    </r>
    <r>
      <rPr>
        <sz val="11"/>
        <rFont val="Arial"/>
        <family val="2"/>
      </rPr>
      <t>16</t>
    </r>
  </si>
  <si>
    <r>
      <t>19</t>
    </r>
    <r>
      <rPr>
        <sz val="11"/>
        <rFont val="宋体"/>
        <family val="0"/>
      </rPr>
      <t>山西债</t>
    </r>
    <r>
      <rPr>
        <sz val="11"/>
        <rFont val="Arial"/>
        <family val="2"/>
      </rPr>
      <t>50</t>
    </r>
  </si>
  <si>
    <t>沁水县小计</t>
  </si>
  <si>
    <r>
      <t>16</t>
    </r>
    <r>
      <rPr>
        <sz val="11"/>
        <rFont val="宋体"/>
        <family val="0"/>
      </rPr>
      <t>山西债</t>
    </r>
    <r>
      <rPr>
        <sz val="11"/>
        <rFont val="Arial"/>
        <family val="2"/>
      </rPr>
      <t>03</t>
    </r>
  </si>
  <si>
    <t>高平市小计</t>
  </si>
  <si>
    <r>
      <t>18</t>
    </r>
    <r>
      <rPr>
        <sz val="11"/>
        <rFont val="宋体"/>
        <family val="0"/>
      </rPr>
      <t>山西</t>
    </r>
    <r>
      <rPr>
        <sz val="11"/>
        <rFont val="Arial"/>
        <family val="2"/>
      </rPr>
      <t>07</t>
    </r>
  </si>
  <si>
    <t>专项置换</t>
  </si>
  <si>
    <r>
      <t>19</t>
    </r>
    <r>
      <rPr>
        <sz val="11"/>
        <rFont val="宋体"/>
        <family val="0"/>
      </rPr>
      <t>山西</t>
    </r>
    <r>
      <rPr>
        <sz val="11"/>
        <rFont val="Arial"/>
        <family val="2"/>
      </rPr>
      <t>05</t>
    </r>
  </si>
  <si>
    <t>陵川县小计</t>
  </si>
  <si>
    <r>
      <t>15</t>
    </r>
    <r>
      <rPr>
        <sz val="11"/>
        <rFont val="宋体"/>
        <family val="0"/>
      </rPr>
      <t>山西债</t>
    </r>
    <r>
      <rPr>
        <sz val="11"/>
        <rFont val="Arial"/>
        <family val="2"/>
      </rPr>
      <t>06</t>
    </r>
  </si>
  <si>
    <r>
      <t>15</t>
    </r>
    <r>
      <rPr>
        <sz val="11"/>
        <rFont val="宋体"/>
        <family val="0"/>
      </rPr>
      <t>山西债</t>
    </r>
    <r>
      <rPr>
        <sz val="11"/>
        <rFont val="Arial"/>
        <family val="2"/>
      </rPr>
      <t>07</t>
    </r>
  </si>
  <si>
    <r>
      <t>15</t>
    </r>
    <r>
      <rPr>
        <sz val="11"/>
        <rFont val="宋体"/>
        <family val="0"/>
      </rPr>
      <t>山西债</t>
    </r>
    <r>
      <rPr>
        <sz val="11"/>
        <rFont val="Arial"/>
        <family val="2"/>
      </rPr>
      <t>08</t>
    </r>
  </si>
  <si>
    <r>
      <t>15</t>
    </r>
    <r>
      <rPr>
        <sz val="11"/>
        <rFont val="宋体"/>
        <family val="0"/>
      </rPr>
      <t>山西债</t>
    </r>
    <r>
      <rPr>
        <sz val="11"/>
        <rFont val="Arial"/>
        <family val="2"/>
      </rPr>
      <t>12</t>
    </r>
  </si>
  <si>
    <r>
      <t>17</t>
    </r>
    <r>
      <rPr>
        <sz val="11"/>
        <rFont val="宋体"/>
        <family val="0"/>
      </rPr>
      <t>山西债</t>
    </r>
    <r>
      <rPr>
        <sz val="11"/>
        <rFont val="Arial"/>
        <family val="2"/>
      </rPr>
      <t>14</t>
    </r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</si>
</sst>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yyyy/m/d;@"/>
    <numFmt numFmtId="179" formatCode="#,##0.00_ "/>
    <numFmt numFmtId="180" formatCode="0.00_ "/>
    <numFmt numFmtId="181" formatCode="#,##0.0_);[Red]\(#,##0.0\)"/>
    <numFmt numFmtId="182" formatCode="0_);[Red]\(0\)"/>
    <numFmt numFmtId="183" formatCode="0.0000_);[Red]\(0.0000\)"/>
    <numFmt numFmtId="184" formatCode="0_ "/>
    <numFmt numFmtId="185" formatCode="0.0000_ "/>
  </numFmts>
  <fonts count="40">
    <font>
      <sz val="11"/>
      <color indexed="8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4"/>
    </font>
    <font>
      <sz val="11"/>
      <name val="Arial"/>
      <family val="2"/>
    </font>
    <font>
      <sz val="11"/>
      <name val="Arial Narrow"/>
      <family val="2"/>
    </font>
    <font>
      <sz val="9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2"/>
      <name val="黑体"/>
      <family val="3"/>
    </font>
    <font>
      <sz val="12"/>
      <color indexed="8"/>
      <name val="宋体"/>
      <family val="0"/>
    </font>
    <font>
      <sz val="16"/>
      <color indexed="8"/>
      <name val="方正小标宋_GBK"/>
      <family val="4"/>
    </font>
    <font>
      <sz val="16"/>
      <name val="方正小标宋_GBK"/>
      <family val="4"/>
    </font>
    <font>
      <sz val="18"/>
      <color indexed="8"/>
      <name val="黑体"/>
      <family val="3"/>
    </font>
    <font>
      <sz val="18"/>
      <name val="黑体"/>
      <family val="3"/>
    </font>
    <font>
      <sz val="10"/>
      <name val="黑体"/>
      <family val="3"/>
    </font>
    <font>
      <sz val="10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2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/>
      <top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3" fillId="6" borderId="0" applyNumberFormat="0" applyBorder="0" applyAlignment="0" applyProtection="0"/>
    <xf numFmtId="0" fontId="2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2" fillId="0" borderId="4" applyNumberFormat="0" applyFill="0" applyAlignment="0" applyProtection="0"/>
    <xf numFmtId="0" fontId="23" fillId="7" borderId="0" applyNumberFormat="0" applyBorder="0" applyAlignment="0" applyProtection="0"/>
    <xf numFmtId="0" fontId="26" fillId="0" borderId="5" applyNumberFormat="0" applyFill="0" applyAlignment="0" applyProtection="0"/>
    <xf numFmtId="0" fontId="23" fillId="8" borderId="0" applyNumberFormat="0" applyBorder="0" applyAlignment="0" applyProtection="0"/>
    <xf numFmtId="0" fontId="30" fillId="9" borderId="6" applyNumberFormat="0" applyAlignment="0" applyProtection="0"/>
    <xf numFmtId="0" fontId="31" fillId="9" borderId="1" applyNumberFormat="0" applyAlignment="0" applyProtection="0"/>
    <xf numFmtId="0" fontId="32" fillId="10" borderId="7" applyNumberFormat="0" applyAlignment="0" applyProtection="0"/>
    <xf numFmtId="0" fontId="0" fillId="3" borderId="0" applyNumberFormat="0" applyBorder="0" applyAlignment="0" applyProtection="0"/>
    <xf numFmtId="0" fontId="23" fillId="11" borderId="0" applyNumberFormat="0" applyBorder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3" fillId="12" borderId="0" applyNumberFormat="0" applyBorder="0" applyAlignment="0" applyProtection="0"/>
    <xf numFmtId="0" fontId="36" fillId="4" borderId="0" applyNumberFormat="0" applyBorder="0" applyAlignment="0" applyProtection="0"/>
    <xf numFmtId="0" fontId="0" fillId="13" borderId="0" applyNumberFormat="0" applyBorder="0" applyAlignment="0" applyProtection="0"/>
    <xf numFmtId="0" fontId="23" fillId="7" borderId="0" applyNumberFormat="0" applyBorder="0" applyAlignment="0" applyProtection="0"/>
    <xf numFmtId="0" fontId="33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25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23" fillId="7" borderId="0" applyNumberFormat="0" applyBorder="0" applyAlignment="0" applyProtection="0"/>
    <xf numFmtId="0" fontId="0" fillId="16" borderId="0" applyNumberFormat="0" applyBorder="0" applyAlignment="0" applyProtection="0"/>
    <xf numFmtId="0" fontId="23" fillId="7" borderId="0" applyNumberFormat="0" applyBorder="0" applyAlignment="0" applyProtection="0"/>
    <xf numFmtId="0" fontId="23" fillId="17" borderId="0" applyNumberFormat="0" applyBorder="0" applyAlignment="0" applyProtection="0"/>
    <xf numFmtId="0" fontId="0" fillId="3" borderId="0" applyNumberFormat="0" applyBorder="0" applyAlignment="0" applyProtection="0"/>
    <xf numFmtId="0" fontId="23" fillId="3" borderId="0" applyNumberFormat="0" applyBorder="0" applyAlignment="0" applyProtection="0"/>
    <xf numFmtId="0" fontId="33" fillId="1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176" fontId="5" fillId="0" borderId="12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/>
    </xf>
    <xf numFmtId="14" fontId="4" fillId="0" borderId="12" xfId="0" applyNumberFormat="1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right" vertical="center"/>
    </xf>
    <xf numFmtId="177" fontId="6" fillId="0" borderId="12" xfId="0" applyNumberFormat="1" applyFont="1" applyFill="1" applyBorder="1" applyAlignment="1">
      <alignment vertical="center"/>
    </xf>
    <xf numFmtId="177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14" fontId="4" fillId="0" borderId="12" xfId="0" applyNumberFormat="1" applyFont="1" applyFill="1" applyBorder="1" applyAlignment="1">
      <alignment horizontal="left" vertical="center"/>
    </xf>
    <xf numFmtId="178" fontId="4" fillId="0" borderId="12" xfId="0" applyNumberFormat="1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179" fontId="5" fillId="0" borderId="12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Alignment="1">
      <alignment vertical="center"/>
    </xf>
    <xf numFmtId="180" fontId="2" fillId="0" borderId="0" xfId="0" applyNumberFormat="1" applyFont="1" applyFill="1" applyAlignment="1">
      <alignment vertical="center"/>
    </xf>
    <xf numFmtId="179" fontId="4" fillId="0" borderId="12" xfId="0" applyNumberFormat="1" applyFont="1" applyFill="1" applyBorder="1" applyAlignment="1">
      <alignment vertical="center"/>
    </xf>
    <xf numFmtId="181" fontId="4" fillId="0" borderId="12" xfId="0" applyNumberFormat="1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 horizontal="right" vertical="center"/>
    </xf>
    <xf numFmtId="179" fontId="5" fillId="0" borderId="12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9" borderId="0" xfId="0" applyFont="1" applyFill="1" applyAlignment="1">
      <alignment horizontal="left" vertical="center"/>
    </xf>
    <xf numFmtId="0" fontId="1" fillId="9" borderId="0" xfId="0" applyFont="1" applyFill="1" applyAlignment="1">
      <alignment horizontal="left" vertical="center"/>
    </xf>
    <xf numFmtId="182" fontId="10" fillId="9" borderId="0" xfId="0" applyNumberFormat="1" applyFont="1" applyFill="1" applyAlignment="1">
      <alignment horizontal="center" vertical="center"/>
    </xf>
    <xf numFmtId="0" fontId="10" fillId="9" borderId="0" xfId="0" applyFont="1" applyFill="1" applyAlignment="1">
      <alignment vertical="center"/>
    </xf>
    <xf numFmtId="183" fontId="1" fillId="9" borderId="0" xfId="0" applyNumberFormat="1" applyFont="1" applyFill="1" applyAlignment="1">
      <alignment horizontal="center" vertical="center"/>
    </xf>
    <xf numFmtId="0" fontId="10" fillId="9" borderId="0" xfId="0" applyFont="1" applyFill="1" applyAlignment="1">
      <alignment horizontal="center" vertical="center"/>
    </xf>
    <xf numFmtId="0" fontId="10" fillId="9" borderId="0" xfId="0" applyFont="1" applyFill="1" applyBorder="1" applyAlignment="1">
      <alignment horizontal="left" vertical="center"/>
    </xf>
    <xf numFmtId="0" fontId="1" fillId="9" borderId="0" xfId="0" applyFont="1" applyFill="1" applyBorder="1" applyAlignment="1">
      <alignment horizontal="left" vertical="center"/>
    </xf>
    <xf numFmtId="182" fontId="10" fillId="9" borderId="0" xfId="0" applyNumberFormat="1" applyFont="1" applyFill="1" applyBorder="1" applyAlignment="1">
      <alignment horizontal="center" vertical="center"/>
    </xf>
    <xf numFmtId="0" fontId="10" fillId="9" borderId="0" xfId="0" applyFont="1" applyFill="1" applyBorder="1" applyAlignment="1">
      <alignment vertical="center"/>
    </xf>
    <xf numFmtId="183" fontId="1" fillId="9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182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/>
    </xf>
    <xf numFmtId="183" fontId="14" fillId="0" borderId="0" xfId="0" applyNumberFormat="1" applyFont="1" applyFill="1" applyAlignment="1">
      <alignment horizontal="center"/>
    </xf>
    <xf numFmtId="49" fontId="15" fillId="0" borderId="12" xfId="0" applyNumberFormat="1" applyFont="1" applyFill="1" applyBorder="1" applyAlignment="1">
      <alignment horizontal="center" vertical="center" wrapText="1"/>
    </xf>
    <xf numFmtId="49" fontId="15" fillId="0" borderId="14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 wrapText="1"/>
    </xf>
    <xf numFmtId="184" fontId="2" fillId="0" borderId="15" xfId="0" applyNumberFormat="1" applyFont="1" applyFill="1" applyBorder="1" applyAlignment="1">
      <alignment horizontal="center" vertical="center" wrapText="1"/>
    </xf>
    <xf numFmtId="183" fontId="2" fillId="0" borderId="15" xfId="0" applyNumberFormat="1" applyFont="1" applyFill="1" applyBorder="1" applyAlignment="1">
      <alignment horizontal="right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183" fontId="8" fillId="0" borderId="16" xfId="0" applyNumberFormat="1" applyFont="1" applyFill="1" applyBorder="1" applyAlignment="1">
      <alignment horizontal="left" vertical="center" wrapText="1"/>
    </xf>
    <xf numFmtId="182" fontId="2" fillId="0" borderId="16" xfId="0" applyNumberFormat="1" applyFont="1" applyFill="1" applyBorder="1" applyAlignment="1">
      <alignment horizontal="center" vertical="center" wrapText="1"/>
    </xf>
    <xf numFmtId="183" fontId="2" fillId="0" borderId="16" xfId="0" applyNumberFormat="1" applyFont="1" applyFill="1" applyBorder="1" applyAlignment="1">
      <alignment horizontal="right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183" fontId="8" fillId="0" borderId="12" xfId="0" applyNumberFormat="1" applyFont="1" applyFill="1" applyBorder="1" applyAlignment="1">
      <alignment horizontal="left" vertical="center" wrapText="1"/>
    </xf>
    <xf numFmtId="182" fontId="2" fillId="0" borderId="12" xfId="0" applyNumberFormat="1" applyFont="1" applyFill="1" applyBorder="1" applyAlignment="1">
      <alignment horizontal="center" vertical="center" wrapText="1"/>
    </xf>
    <xf numFmtId="183" fontId="2" fillId="0" borderId="12" xfId="0" applyNumberFormat="1" applyFont="1" applyFill="1" applyBorder="1" applyAlignment="1">
      <alignment horizontal="right" vertical="center" wrapText="1"/>
    </xf>
    <xf numFmtId="14" fontId="16" fillId="0" borderId="12" xfId="0" applyNumberFormat="1" applyFont="1" applyFill="1" applyBorder="1" applyAlignment="1">
      <alignment horizontal="right" vertical="center" wrapText="1"/>
    </xf>
    <xf numFmtId="2" fontId="2" fillId="0" borderId="12" xfId="0" applyNumberFormat="1" applyFont="1" applyFill="1" applyBorder="1" applyAlignment="1">
      <alignment horizontal="right" vertical="center" wrapText="1"/>
    </xf>
    <xf numFmtId="14" fontId="8" fillId="0" borderId="12" xfId="0" applyNumberFormat="1" applyFont="1" applyFill="1" applyBorder="1" applyAlignment="1">
      <alignment horizontal="right" vertical="center" wrapText="1"/>
    </xf>
    <xf numFmtId="183" fontId="8" fillId="0" borderId="12" xfId="0" applyNumberFormat="1" applyFont="1" applyFill="1" applyBorder="1" applyAlignment="1">
      <alignment horizontal="right" vertical="center" wrapText="1"/>
    </xf>
    <xf numFmtId="0" fontId="8" fillId="0" borderId="12" xfId="0" applyFont="1" applyFill="1" applyBorder="1" applyAlignment="1">
      <alignment horizontal="right" vertical="center" wrapText="1"/>
    </xf>
    <xf numFmtId="182" fontId="2" fillId="0" borderId="12" xfId="0" applyNumberFormat="1" applyFont="1" applyFill="1" applyBorder="1" applyAlignment="1">
      <alignment horizontal="right" vertical="center" wrapText="1"/>
    </xf>
    <xf numFmtId="0" fontId="8" fillId="0" borderId="12" xfId="0" applyFont="1" applyFill="1" applyBorder="1" applyAlignment="1">
      <alignment horizontal="center" vertical="center" wrapText="1"/>
    </xf>
    <xf numFmtId="182" fontId="8" fillId="0" borderId="12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182" fontId="10" fillId="0" borderId="0" xfId="0" applyNumberFormat="1" applyFont="1" applyFill="1" applyAlignment="1">
      <alignment horizontal="center" vertical="center"/>
    </xf>
    <xf numFmtId="183" fontId="10" fillId="0" borderId="0" xfId="0" applyNumberFormat="1" applyFont="1" applyFill="1" applyAlignment="1">
      <alignment horizontal="center" vertical="center"/>
    </xf>
    <xf numFmtId="183" fontId="1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183" fontId="10" fillId="0" borderId="0" xfId="0" applyNumberFormat="1" applyFont="1" applyFill="1" applyAlignment="1">
      <alignment vertical="center"/>
    </xf>
    <xf numFmtId="183" fontId="1" fillId="0" borderId="0" xfId="0" applyNumberFormat="1" applyFont="1" applyFill="1" applyAlignment="1">
      <alignment vertical="center"/>
    </xf>
    <xf numFmtId="0" fontId="10" fillId="9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85" fontId="2" fillId="0" borderId="12" xfId="0" applyNumberFormat="1" applyFont="1" applyFill="1" applyBorder="1" applyAlignment="1">
      <alignment horizontal="righ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@ET_Style?CF_Style_2" xfId="49"/>
    <cellStyle name="20% - 强调文字颜色 1" xfId="50"/>
    <cellStyle name="40% - 强调文字颜色 1" xfId="51"/>
    <cellStyle name="@ET_Style?CF_Style_3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@ET_Style?CF_Style_1" xfId="65"/>
  </cellStyles>
  <dxfs count="2">
    <dxf>
      <font>
        <b val="0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workbookViewId="0" topLeftCell="A1">
      <selection activeCell="L15" sqref="L15"/>
    </sheetView>
  </sheetViews>
  <sheetFormatPr defaultColWidth="9.00390625" defaultRowHeight="13.5"/>
  <cols>
    <col min="1" max="1" width="22.50390625" style="44" customWidth="1"/>
    <col min="2" max="2" width="10.625" style="44" customWidth="1"/>
    <col min="3" max="3" width="10.75390625" style="45" customWidth="1"/>
    <col min="4" max="4" width="9.50390625" style="46" customWidth="1"/>
    <col min="5" max="5" width="12.50390625" style="47" customWidth="1"/>
    <col min="6" max="6" width="12.375" style="47" customWidth="1"/>
    <col min="7" max="7" width="10.875" style="47" customWidth="1"/>
    <col min="8" max="8" width="6.375" style="48" customWidth="1"/>
    <col min="9" max="9" width="11.00390625" style="48" customWidth="1"/>
    <col min="10" max="10" width="11.75390625" style="49" customWidth="1"/>
    <col min="11" max="253" width="9.00390625" style="35" customWidth="1"/>
  </cols>
  <sheetData>
    <row r="1" spans="1:10" s="35" customFormat="1" ht="19.5" customHeight="1">
      <c r="A1" s="50" t="s">
        <v>0</v>
      </c>
      <c r="B1" s="50"/>
      <c r="C1" s="51"/>
      <c r="D1" s="52"/>
      <c r="E1" s="53"/>
      <c r="F1" s="53"/>
      <c r="G1" s="53"/>
      <c r="H1" s="54"/>
      <c r="I1" s="54"/>
      <c r="J1" s="95"/>
    </row>
    <row r="2" spans="1:10" s="36" customFormat="1" ht="27" customHeight="1">
      <c r="A2" s="55" t="s">
        <v>1</v>
      </c>
      <c r="B2" s="55"/>
      <c r="C2" s="56"/>
      <c r="D2" s="55"/>
      <c r="E2" s="55"/>
      <c r="F2" s="55"/>
      <c r="G2" s="55"/>
      <c r="H2" s="56"/>
      <c r="I2" s="56"/>
      <c r="J2" s="55"/>
    </row>
    <row r="3" spans="1:10" s="36" customFormat="1" ht="18.75" customHeight="1">
      <c r="A3" s="57"/>
      <c r="B3" s="57"/>
      <c r="C3" s="58"/>
      <c r="D3" s="59"/>
      <c r="E3" s="60"/>
      <c r="F3" s="60"/>
      <c r="G3" s="60"/>
      <c r="H3" s="61"/>
      <c r="I3" s="96" t="s">
        <v>2</v>
      </c>
      <c r="J3" s="97"/>
    </row>
    <row r="4" spans="1:10" s="37" customFormat="1" ht="21" customHeight="1">
      <c r="A4" s="62" t="s">
        <v>3</v>
      </c>
      <c r="B4" s="62" t="s">
        <v>4</v>
      </c>
      <c r="C4" s="62" t="s">
        <v>5</v>
      </c>
      <c r="D4" s="62" t="s">
        <v>6</v>
      </c>
      <c r="E4" s="62" t="s">
        <v>7</v>
      </c>
      <c r="F4" s="62"/>
      <c r="G4" s="62"/>
      <c r="H4" s="63" t="s">
        <v>8</v>
      </c>
      <c r="I4" s="62"/>
      <c r="J4" s="62" t="s">
        <v>9</v>
      </c>
    </row>
    <row r="5" spans="1:10" s="37" customFormat="1" ht="21" customHeight="1">
      <c r="A5" s="62"/>
      <c r="B5" s="62"/>
      <c r="C5" s="64"/>
      <c r="D5" s="62"/>
      <c r="E5" s="62" t="s">
        <v>10</v>
      </c>
      <c r="F5" s="62" t="s">
        <v>11</v>
      </c>
      <c r="G5" s="62" t="s">
        <v>12</v>
      </c>
      <c r="H5" s="63" t="s">
        <v>13</v>
      </c>
      <c r="I5" s="62" t="s">
        <v>12</v>
      </c>
      <c r="J5" s="62"/>
    </row>
    <row r="6" spans="1:10" s="38" customFormat="1" ht="24.75" customHeight="1">
      <c r="A6" s="65" t="s">
        <v>14</v>
      </c>
      <c r="B6" s="66" t="s">
        <v>15</v>
      </c>
      <c r="C6" s="66" t="s">
        <v>15</v>
      </c>
      <c r="D6" s="67">
        <f aca="true" t="shared" si="0" ref="D6:G6">D7+D15+D19+D21</f>
        <v>3150</v>
      </c>
      <c r="E6" s="68">
        <f t="shared" si="0"/>
        <v>2799.9997000000003</v>
      </c>
      <c r="F6" s="68">
        <f t="shared" si="0"/>
        <v>240.9093</v>
      </c>
      <c r="G6" s="68">
        <f t="shared" si="0"/>
        <v>159.09130000000002</v>
      </c>
      <c r="H6" s="68"/>
      <c r="I6" s="68">
        <f>I7+I15+I19+I21</f>
        <v>4.3363674</v>
      </c>
      <c r="J6" s="68">
        <f>J7+J15+J19+J21</f>
        <v>163.4276674</v>
      </c>
    </row>
    <row r="7" spans="1:10" s="39" customFormat="1" ht="21" customHeight="1">
      <c r="A7" s="69" t="s">
        <v>16</v>
      </c>
      <c r="B7" s="70"/>
      <c r="C7" s="71"/>
      <c r="D7" s="72">
        <f aca="true" t="shared" si="1" ref="D7:G7">D8+D12</f>
        <v>2500</v>
      </c>
      <c r="E7" s="73">
        <f t="shared" si="1"/>
        <v>2218.181</v>
      </c>
      <c r="F7" s="73">
        <f t="shared" si="1"/>
        <v>172.728</v>
      </c>
      <c r="G7" s="73">
        <f t="shared" si="1"/>
        <v>118.1824</v>
      </c>
      <c r="H7" s="73"/>
      <c r="I7" s="73">
        <f>I8+I12</f>
        <v>3.1091040000000003</v>
      </c>
      <c r="J7" s="73">
        <f>J8+J12</f>
        <v>121.291504</v>
      </c>
    </row>
    <row r="8" spans="1:10" s="40" customFormat="1" ht="21" customHeight="1">
      <c r="A8" s="74" t="s">
        <v>17</v>
      </c>
      <c r="B8" s="75"/>
      <c r="C8" s="76"/>
      <c r="D8" s="77">
        <f aca="true" t="shared" si="2" ref="D8:G8">SUM(D9:D11)</f>
        <v>1900</v>
      </c>
      <c r="E8" s="78">
        <f t="shared" si="2"/>
        <v>1727.272</v>
      </c>
      <c r="F8" s="78">
        <f t="shared" si="2"/>
        <v>63.637</v>
      </c>
      <c r="G8" s="78">
        <f t="shared" si="2"/>
        <v>63.637</v>
      </c>
      <c r="H8" s="78"/>
      <c r="I8" s="78">
        <f>SUM(I9:I11)</f>
        <v>1.1454659999999999</v>
      </c>
      <c r="J8" s="78">
        <f>SUM(J9:J11)</f>
        <v>64.782466</v>
      </c>
    </row>
    <row r="9" spans="1:10" s="41" customFormat="1" ht="21" customHeight="1">
      <c r="A9" s="74" t="s">
        <v>18</v>
      </c>
      <c r="B9" s="79">
        <v>37966</v>
      </c>
      <c r="C9" s="79">
        <v>43809</v>
      </c>
      <c r="D9" s="77">
        <v>1200</v>
      </c>
      <c r="E9" s="78">
        <v>1090.9089999999999</v>
      </c>
      <c r="F9" s="78"/>
      <c r="G9" s="78"/>
      <c r="H9" s="80"/>
      <c r="I9" s="98"/>
      <c r="J9" s="78"/>
    </row>
    <row r="10" spans="1:10" s="41" customFormat="1" ht="21" customHeight="1">
      <c r="A10" s="74" t="s">
        <v>19</v>
      </c>
      <c r="B10" s="79">
        <v>38352</v>
      </c>
      <c r="C10" s="79">
        <v>43900</v>
      </c>
      <c r="D10" s="77">
        <v>400</v>
      </c>
      <c r="E10" s="78">
        <v>363.636</v>
      </c>
      <c r="F10" s="78">
        <f aca="true" t="shared" si="3" ref="F10:F14">D10-E10</f>
        <v>36.363999999999976</v>
      </c>
      <c r="G10" s="78">
        <v>36.363999999999976</v>
      </c>
      <c r="H10" s="80">
        <v>1.8</v>
      </c>
      <c r="I10" s="98">
        <f aca="true" t="shared" si="4" ref="I10:I14">F10*H10/100</f>
        <v>0.6545519999999996</v>
      </c>
      <c r="J10" s="78">
        <f aca="true" t="shared" si="5" ref="J10:J14">G10+I10</f>
        <v>37.01855199999998</v>
      </c>
    </row>
    <row r="11" spans="1:10" s="41" customFormat="1" ht="21" customHeight="1">
      <c r="A11" s="74" t="s">
        <v>20</v>
      </c>
      <c r="B11" s="79">
        <v>38849</v>
      </c>
      <c r="C11" s="79">
        <v>43900</v>
      </c>
      <c r="D11" s="77">
        <v>300</v>
      </c>
      <c r="E11" s="78">
        <v>272.727</v>
      </c>
      <c r="F11" s="78">
        <f t="shared" si="3"/>
        <v>27.273000000000025</v>
      </c>
      <c r="G11" s="78">
        <v>27.273000000000025</v>
      </c>
      <c r="H11" s="80">
        <v>1.8</v>
      </c>
      <c r="I11" s="98">
        <f t="shared" si="4"/>
        <v>0.4909140000000004</v>
      </c>
      <c r="J11" s="78">
        <f t="shared" si="5"/>
        <v>27.763914000000025</v>
      </c>
    </row>
    <row r="12" spans="1:10" s="40" customFormat="1" ht="21" customHeight="1">
      <c r="A12" s="74" t="s">
        <v>21</v>
      </c>
      <c r="B12" s="81"/>
      <c r="C12" s="82"/>
      <c r="D12" s="77">
        <f>SUM(D13,D14)</f>
        <v>600</v>
      </c>
      <c r="E12" s="78">
        <f aca="true" t="shared" si="6" ref="E12:G12">SUM(E13:E14)</f>
        <v>490.909</v>
      </c>
      <c r="F12" s="78">
        <f t="shared" si="6"/>
        <v>109.09100000000001</v>
      </c>
      <c r="G12" s="78">
        <f t="shared" si="6"/>
        <v>54.5454</v>
      </c>
      <c r="H12" s="80"/>
      <c r="I12" s="78">
        <f>SUM(I13:I14)</f>
        <v>1.9636380000000002</v>
      </c>
      <c r="J12" s="78">
        <f>SUM(J13:J14)</f>
        <v>56.509038000000004</v>
      </c>
    </row>
    <row r="13" spans="1:10" s="41" customFormat="1" ht="21" customHeight="1">
      <c r="A13" s="74" t="s">
        <v>18</v>
      </c>
      <c r="B13" s="79">
        <v>38352</v>
      </c>
      <c r="C13" s="79">
        <v>43992</v>
      </c>
      <c r="D13" s="77">
        <v>300</v>
      </c>
      <c r="E13" s="78">
        <v>245.4545</v>
      </c>
      <c r="F13" s="78">
        <f t="shared" si="3"/>
        <v>54.545500000000004</v>
      </c>
      <c r="G13" s="78">
        <v>27.2727</v>
      </c>
      <c r="H13" s="80">
        <v>1.8</v>
      </c>
      <c r="I13" s="98">
        <f t="shared" si="4"/>
        <v>0.9818190000000001</v>
      </c>
      <c r="J13" s="78">
        <f t="shared" si="5"/>
        <v>28.254519000000002</v>
      </c>
    </row>
    <row r="14" spans="1:10" s="41" customFormat="1" ht="21" customHeight="1">
      <c r="A14" s="74" t="s">
        <v>19</v>
      </c>
      <c r="B14" s="79">
        <v>38849</v>
      </c>
      <c r="C14" s="79">
        <v>43992</v>
      </c>
      <c r="D14" s="77">
        <v>300</v>
      </c>
      <c r="E14" s="78">
        <v>245.4545</v>
      </c>
      <c r="F14" s="78">
        <f t="shared" si="3"/>
        <v>54.545500000000004</v>
      </c>
      <c r="G14" s="78">
        <v>27.2727</v>
      </c>
      <c r="H14" s="80">
        <v>1.8</v>
      </c>
      <c r="I14" s="98">
        <f t="shared" si="4"/>
        <v>0.9818190000000001</v>
      </c>
      <c r="J14" s="78">
        <f t="shared" si="5"/>
        <v>28.254519000000002</v>
      </c>
    </row>
    <row r="15" spans="1:10" s="42" customFormat="1" ht="21" customHeight="1">
      <c r="A15" s="65" t="s">
        <v>22</v>
      </c>
      <c r="B15" s="83"/>
      <c r="C15" s="82"/>
      <c r="D15" s="77">
        <f aca="true" t="shared" si="7" ref="D15:G15">SUM(D16:D18)</f>
        <v>430</v>
      </c>
      <c r="E15" s="78">
        <f t="shared" si="7"/>
        <v>401.8183</v>
      </c>
      <c r="F15" s="78">
        <f t="shared" si="7"/>
        <v>28.181699999999992</v>
      </c>
      <c r="G15" s="78">
        <f t="shared" si="7"/>
        <v>20.9088</v>
      </c>
      <c r="H15" s="80"/>
      <c r="I15" s="78">
        <f>SUM(I16:I18)</f>
        <v>0.5072705999999999</v>
      </c>
      <c r="J15" s="78">
        <f>SUM(J16:J18)</f>
        <v>21.416070599999998</v>
      </c>
    </row>
    <row r="16" spans="1:10" s="41" customFormat="1" ht="21" customHeight="1">
      <c r="A16" s="74" t="s">
        <v>23</v>
      </c>
      <c r="B16" s="79">
        <v>37893</v>
      </c>
      <c r="C16" s="79">
        <v>43809</v>
      </c>
      <c r="D16" s="77">
        <v>200</v>
      </c>
      <c r="E16" s="84">
        <v>200</v>
      </c>
      <c r="F16" s="78"/>
      <c r="G16" s="78"/>
      <c r="H16" s="80"/>
      <c r="I16" s="98"/>
      <c r="J16" s="78"/>
    </row>
    <row r="17" spans="1:10" s="41" customFormat="1" ht="21" customHeight="1">
      <c r="A17" s="74" t="s">
        <v>24</v>
      </c>
      <c r="B17" s="79">
        <v>38418</v>
      </c>
      <c r="C17" s="79">
        <v>43900</v>
      </c>
      <c r="D17" s="77">
        <v>150</v>
      </c>
      <c r="E17" s="78">
        <v>136.3639</v>
      </c>
      <c r="F17" s="78">
        <f aca="true" t="shared" si="8" ref="F17:F20">D17-E17</f>
        <v>13.636099999999999</v>
      </c>
      <c r="G17" s="78">
        <v>13.636099999999999</v>
      </c>
      <c r="H17" s="80">
        <v>1.8</v>
      </c>
      <c r="I17" s="98">
        <f aca="true" t="shared" si="9" ref="I17:I20">F17*H17/100</f>
        <v>0.2454498</v>
      </c>
      <c r="J17" s="78">
        <f aca="true" t="shared" si="10" ref="J17:J20">G17+I17</f>
        <v>13.881549799999998</v>
      </c>
    </row>
    <row r="18" spans="1:10" s="41" customFormat="1" ht="21" customHeight="1">
      <c r="A18" s="74" t="s">
        <v>25</v>
      </c>
      <c r="B18" s="79">
        <v>38849</v>
      </c>
      <c r="C18" s="79">
        <v>43992</v>
      </c>
      <c r="D18" s="77">
        <v>80</v>
      </c>
      <c r="E18" s="78">
        <v>65.4544</v>
      </c>
      <c r="F18" s="78">
        <f t="shared" si="8"/>
        <v>14.545599999999993</v>
      </c>
      <c r="G18" s="78">
        <v>7.2727</v>
      </c>
      <c r="H18" s="80">
        <v>1.8</v>
      </c>
      <c r="I18" s="98">
        <f t="shared" si="9"/>
        <v>0.2618207999999999</v>
      </c>
      <c r="J18" s="78">
        <f t="shared" si="10"/>
        <v>7.5345208</v>
      </c>
    </row>
    <row r="19" spans="1:10" s="42" customFormat="1" ht="21" customHeight="1">
      <c r="A19" s="65" t="s">
        <v>26</v>
      </c>
      <c r="B19" s="83"/>
      <c r="C19" s="82"/>
      <c r="D19" s="77">
        <f>SUM(D20:D20)</f>
        <v>100</v>
      </c>
      <c r="E19" s="78">
        <f aca="true" t="shared" si="11" ref="E19:G19">SUM(E20)</f>
        <v>81.8182</v>
      </c>
      <c r="F19" s="78">
        <f t="shared" si="11"/>
        <v>18.181799999999996</v>
      </c>
      <c r="G19" s="78">
        <f t="shared" si="11"/>
        <v>9.0909</v>
      </c>
      <c r="H19" s="80"/>
      <c r="I19" s="78">
        <f>SUM(I20)</f>
        <v>0.32727239999999996</v>
      </c>
      <c r="J19" s="78">
        <f>SUM(J20)</f>
        <v>9.4181724</v>
      </c>
    </row>
    <row r="20" spans="1:10" s="41" customFormat="1" ht="21" customHeight="1">
      <c r="A20" s="74" t="s">
        <v>27</v>
      </c>
      <c r="B20" s="79">
        <v>38849</v>
      </c>
      <c r="C20" s="79">
        <v>43992</v>
      </c>
      <c r="D20" s="77">
        <v>100</v>
      </c>
      <c r="E20" s="78">
        <v>81.8182</v>
      </c>
      <c r="F20" s="78">
        <f t="shared" si="8"/>
        <v>18.181799999999996</v>
      </c>
      <c r="G20" s="78">
        <v>9.0909</v>
      </c>
      <c r="H20" s="80">
        <v>1.8</v>
      </c>
      <c r="I20" s="98">
        <f t="shared" si="9"/>
        <v>0.32727239999999996</v>
      </c>
      <c r="J20" s="78">
        <f t="shared" si="10"/>
        <v>9.4181724</v>
      </c>
    </row>
    <row r="21" spans="1:10" s="42" customFormat="1" ht="21" customHeight="1">
      <c r="A21" s="85" t="s">
        <v>28</v>
      </c>
      <c r="B21" s="81"/>
      <c r="C21" s="86"/>
      <c r="D21" s="77">
        <f aca="true" t="shared" si="12" ref="D21:G21">SUM(D22)</f>
        <v>120</v>
      </c>
      <c r="E21" s="78">
        <f t="shared" si="12"/>
        <v>98.1822</v>
      </c>
      <c r="F21" s="78">
        <f t="shared" si="12"/>
        <v>21.817800000000005</v>
      </c>
      <c r="G21" s="78">
        <f t="shared" si="12"/>
        <v>10.9092</v>
      </c>
      <c r="H21" s="80"/>
      <c r="I21" s="78">
        <f>SUM(I22)</f>
        <v>0.39272040000000014</v>
      </c>
      <c r="J21" s="78">
        <f>SUM(J22)</f>
        <v>11.3019204</v>
      </c>
    </row>
    <row r="22" spans="1:10" s="41" customFormat="1" ht="21" customHeight="1">
      <c r="A22" s="74" t="s">
        <v>27</v>
      </c>
      <c r="B22" s="79">
        <v>38849</v>
      </c>
      <c r="C22" s="79">
        <v>43992</v>
      </c>
      <c r="D22" s="77">
        <v>120</v>
      </c>
      <c r="E22" s="78">
        <v>98.1822</v>
      </c>
      <c r="F22" s="78">
        <f>D22-E22</f>
        <v>21.817800000000005</v>
      </c>
      <c r="G22" s="78">
        <v>10.9092</v>
      </c>
      <c r="H22" s="80">
        <v>1.8</v>
      </c>
      <c r="I22" s="98">
        <f>F22*H22/100</f>
        <v>0.39272040000000014</v>
      </c>
      <c r="J22" s="78">
        <f>G22+I22</f>
        <v>11.3019204</v>
      </c>
    </row>
    <row r="23" spans="1:10" s="36" customFormat="1" ht="14.25">
      <c r="A23" s="87"/>
      <c r="B23" s="87"/>
      <c r="C23" s="88"/>
      <c r="D23" s="89"/>
      <c r="E23" s="90"/>
      <c r="F23" s="90"/>
      <c r="G23" s="90"/>
      <c r="H23" s="91"/>
      <c r="I23" s="91"/>
      <c r="J23" s="90"/>
    </row>
    <row r="24" spans="1:10" s="36" customFormat="1" ht="14.25">
      <c r="A24" s="87"/>
      <c r="B24" s="87"/>
      <c r="C24" s="88"/>
      <c r="D24" s="89"/>
      <c r="E24" s="92"/>
      <c r="F24" s="92"/>
      <c r="G24" s="92"/>
      <c r="H24" s="91"/>
      <c r="I24" s="91"/>
      <c r="J24" s="43"/>
    </row>
    <row r="25" spans="1:10" s="36" customFormat="1" ht="14.25">
      <c r="A25" s="87"/>
      <c r="B25" s="87"/>
      <c r="C25" s="88"/>
      <c r="D25" s="89"/>
      <c r="E25" s="92"/>
      <c r="F25" s="92"/>
      <c r="G25" s="92"/>
      <c r="H25" s="91"/>
      <c r="I25" s="91"/>
      <c r="J25" s="43"/>
    </row>
    <row r="26" spans="1:10" s="36" customFormat="1" ht="14.25">
      <c r="A26" s="87"/>
      <c r="B26" s="87"/>
      <c r="C26" s="88"/>
      <c r="D26" s="89"/>
      <c r="E26" s="92"/>
      <c r="F26" s="92"/>
      <c r="G26" s="92"/>
      <c r="H26" s="91"/>
      <c r="I26" s="91"/>
      <c r="J26" s="43"/>
    </row>
    <row r="27" spans="1:10" s="36" customFormat="1" ht="14.25">
      <c r="A27" s="87"/>
      <c r="B27" s="87"/>
      <c r="C27" s="88"/>
      <c r="D27" s="89"/>
      <c r="E27" s="92"/>
      <c r="F27" s="92"/>
      <c r="G27" s="93"/>
      <c r="H27" s="94"/>
      <c r="I27" s="94"/>
      <c r="J27" s="43"/>
    </row>
    <row r="28" spans="1:9" s="43" customFormat="1" ht="14.25">
      <c r="A28" s="87"/>
      <c r="B28" s="87"/>
      <c r="C28" s="88"/>
      <c r="D28" s="89"/>
      <c r="E28" s="92"/>
      <c r="F28" s="92"/>
      <c r="G28" s="92"/>
      <c r="H28" s="91"/>
      <c r="I28" s="91"/>
    </row>
    <row r="29" spans="1:9" s="43" customFormat="1" ht="14.25">
      <c r="A29" s="87"/>
      <c r="B29" s="87"/>
      <c r="C29" s="88"/>
      <c r="D29" s="89"/>
      <c r="E29" s="92"/>
      <c r="F29" s="92"/>
      <c r="G29" s="92"/>
      <c r="H29" s="91"/>
      <c r="I29" s="91"/>
    </row>
    <row r="30" spans="1:9" s="43" customFormat="1" ht="14.25">
      <c r="A30" s="87"/>
      <c r="B30" s="87"/>
      <c r="C30" s="88"/>
      <c r="D30" s="89"/>
      <c r="E30" s="92"/>
      <c r="F30" s="92"/>
      <c r="G30" s="92"/>
      <c r="H30" s="91"/>
      <c r="I30" s="91"/>
    </row>
    <row r="31" spans="1:9" s="43" customFormat="1" ht="14.25">
      <c r="A31" s="87"/>
      <c r="B31" s="87"/>
      <c r="C31" s="88"/>
      <c r="D31" s="89"/>
      <c r="E31" s="92"/>
      <c r="F31" s="92"/>
      <c r="G31" s="92"/>
      <c r="H31" s="91"/>
      <c r="I31" s="91"/>
    </row>
    <row r="32" spans="1:9" s="43" customFormat="1" ht="14.25">
      <c r="A32" s="87"/>
      <c r="B32" s="87"/>
      <c r="C32" s="88"/>
      <c r="D32" s="89"/>
      <c r="E32" s="92"/>
      <c r="F32" s="92"/>
      <c r="G32" s="92"/>
      <c r="H32" s="91"/>
      <c r="I32" s="91"/>
    </row>
    <row r="33" spans="1:9" s="43" customFormat="1" ht="14.25">
      <c r="A33" s="87"/>
      <c r="B33" s="87"/>
      <c r="C33" s="88"/>
      <c r="D33" s="89"/>
      <c r="E33" s="92"/>
      <c r="F33" s="92"/>
      <c r="G33" s="92"/>
      <c r="H33" s="91"/>
      <c r="I33" s="91"/>
    </row>
    <row r="34" spans="1:9" s="43" customFormat="1" ht="14.25">
      <c r="A34" s="87"/>
      <c r="B34" s="87"/>
      <c r="C34" s="88"/>
      <c r="D34" s="89"/>
      <c r="E34" s="92"/>
      <c r="F34" s="92"/>
      <c r="G34" s="92"/>
      <c r="H34" s="91"/>
      <c r="I34" s="91"/>
    </row>
    <row r="35" spans="1:9" s="43" customFormat="1" ht="14.25">
      <c r="A35" s="87"/>
      <c r="B35" s="87"/>
      <c r="C35" s="88"/>
      <c r="D35" s="89"/>
      <c r="E35" s="92"/>
      <c r="F35" s="92"/>
      <c r="G35" s="92"/>
      <c r="H35" s="91"/>
      <c r="I35" s="91"/>
    </row>
    <row r="36" spans="1:9" s="43" customFormat="1" ht="14.25">
      <c r="A36" s="87"/>
      <c r="B36" s="87"/>
      <c r="C36" s="88"/>
      <c r="D36" s="89"/>
      <c r="E36" s="92"/>
      <c r="F36" s="92"/>
      <c r="G36" s="92"/>
      <c r="H36" s="91"/>
      <c r="I36" s="91"/>
    </row>
    <row r="37" spans="1:9" s="43" customFormat="1" ht="14.25">
      <c r="A37" s="87"/>
      <c r="B37" s="87"/>
      <c r="C37" s="88"/>
      <c r="D37" s="89"/>
      <c r="E37" s="92"/>
      <c r="F37" s="92"/>
      <c r="G37" s="92"/>
      <c r="H37" s="91"/>
      <c r="I37" s="91"/>
    </row>
    <row r="38" spans="1:9" s="43" customFormat="1" ht="14.25">
      <c r="A38" s="87"/>
      <c r="B38" s="87"/>
      <c r="C38" s="88"/>
      <c r="D38" s="89"/>
      <c r="E38" s="92"/>
      <c r="F38" s="92"/>
      <c r="G38" s="92"/>
      <c r="H38" s="91"/>
      <c r="I38" s="91"/>
    </row>
    <row r="39" spans="1:9" s="43" customFormat="1" ht="14.25">
      <c r="A39" s="87"/>
      <c r="B39" s="87"/>
      <c r="C39" s="88"/>
      <c r="D39" s="89"/>
      <c r="E39" s="92"/>
      <c r="F39" s="92"/>
      <c r="G39" s="92"/>
      <c r="H39" s="91"/>
      <c r="I39" s="91"/>
    </row>
    <row r="40" spans="1:9" s="43" customFormat="1" ht="14.25">
      <c r="A40" s="87"/>
      <c r="B40" s="87"/>
      <c r="C40" s="88"/>
      <c r="D40" s="89"/>
      <c r="E40" s="92"/>
      <c r="F40" s="92"/>
      <c r="G40" s="92"/>
      <c r="H40" s="91"/>
      <c r="I40" s="91"/>
    </row>
    <row r="41" spans="1:9" s="43" customFormat="1" ht="14.25">
      <c r="A41" s="87"/>
      <c r="B41" s="87"/>
      <c r="C41" s="88"/>
      <c r="D41" s="89"/>
      <c r="E41" s="92"/>
      <c r="F41" s="92"/>
      <c r="G41" s="92"/>
      <c r="H41" s="91"/>
      <c r="I41" s="91"/>
    </row>
    <row r="42" spans="1:9" s="43" customFormat="1" ht="14.25">
      <c r="A42" s="87"/>
      <c r="B42" s="87"/>
      <c r="C42" s="88"/>
      <c r="D42" s="89"/>
      <c r="E42" s="92"/>
      <c r="F42" s="92"/>
      <c r="G42" s="92"/>
      <c r="H42" s="91"/>
      <c r="I42" s="91"/>
    </row>
    <row r="43" spans="1:9" s="43" customFormat="1" ht="14.25">
      <c r="A43" s="87"/>
      <c r="B43" s="87"/>
      <c r="C43" s="88"/>
      <c r="D43" s="89"/>
      <c r="E43" s="92"/>
      <c r="F43" s="92"/>
      <c r="G43" s="92"/>
      <c r="H43" s="91"/>
      <c r="I43" s="91"/>
    </row>
    <row r="44" spans="1:9" s="43" customFormat="1" ht="14.25">
      <c r="A44" s="87"/>
      <c r="B44" s="87"/>
      <c r="C44" s="88"/>
      <c r="D44" s="89"/>
      <c r="E44" s="92"/>
      <c r="F44" s="92"/>
      <c r="G44" s="92"/>
      <c r="H44" s="91"/>
      <c r="I44" s="91"/>
    </row>
    <row r="45" spans="1:9" s="43" customFormat="1" ht="14.25">
      <c r="A45" s="87"/>
      <c r="B45" s="87"/>
      <c r="C45" s="88"/>
      <c r="D45" s="89"/>
      <c r="E45" s="92"/>
      <c r="F45" s="92"/>
      <c r="G45" s="92"/>
      <c r="H45" s="91"/>
      <c r="I45" s="91"/>
    </row>
    <row r="46" spans="1:9" s="43" customFormat="1" ht="14.25">
      <c r="A46" s="87"/>
      <c r="B46" s="87"/>
      <c r="C46" s="88"/>
      <c r="D46" s="89"/>
      <c r="E46" s="92"/>
      <c r="F46" s="92"/>
      <c r="G46" s="92"/>
      <c r="H46" s="91"/>
      <c r="I46" s="91"/>
    </row>
    <row r="47" spans="1:9" s="43" customFormat="1" ht="14.25">
      <c r="A47" s="87"/>
      <c r="B47" s="87"/>
      <c r="C47" s="88"/>
      <c r="D47" s="89"/>
      <c r="E47" s="92"/>
      <c r="F47" s="92"/>
      <c r="G47" s="92"/>
      <c r="H47" s="91"/>
      <c r="I47" s="91"/>
    </row>
    <row r="48" spans="1:9" s="43" customFormat="1" ht="14.25">
      <c r="A48" s="87"/>
      <c r="B48" s="87"/>
      <c r="C48" s="88"/>
      <c r="D48" s="89"/>
      <c r="E48" s="92"/>
      <c r="F48" s="92"/>
      <c r="G48" s="92"/>
      <c r="H48" s="91"/>
      <c r="I48" s="91"/>
    </row>
    <row r="49" spans="1:9" s="43" customFormat="1" ht="14.25">
      <c r="A49" s="87"/>
      <c r="B49" s="87"/>
      <c r="C49" s="88"/>
      <c r="D49" s="89"/>
      <c r="E49" s="92"/>
      <c r="F49" s="92"/>
      <c r="G49" s="92"/>
      <c r="H49" s="91"/>
      <c r="I49" s="91"/>
    </row>
    <row r="50" spans="1:9" s="43" customFormat="1" ht="14.25">
      <c r="A50" s="87"/>
      <c r="B50" s="87"/>
      <c r="C50" s="88"/>
      <c r="D50" s="89"/>
      <c r="E50" s="92"/>
      <c r="F50" s="92"/>
      <c r="G50" s="92"/>
      <c r="H50" s="91"/>
      <c r="I50" s="91"/>
    </row>
    <row r="51" spans="1:9" s="43" customFormat="1" ht="14.25">
      <c r="A51" s="87"/>
      <c r="B51" s="87"/>
      <c r="C51" s="88"/>
      <c r="D51" s="89"/>
      <c r="E51" s="92"/>
      <c r="F51" s="92"/>
      <c r="G51" s="92"/>
      <c r="H51" s="91"/>
      <c r="I51" s="91"/>
    </row>
    <row r="52" spans="1:9" s="43" customFormat="1" ht="14.25">
      <c r="A52" s="87"/>
      <c r="B52" s="87"/>
      <c r="C52" s="88"/>
      <c r="D52" s="89"/>
      <c r="E52" s="92"/>
      <c r="F52" s="92"/>
      <c r="G52" s="92"/>
      <c r="H52" s="91"/>
      <c r="I52" s="91"/>
    </row>
    <row r="53" spans="1:9" s="43" customFormat="1" ht="14.25">
      <c r="A53" s="87"/>
      <c r="B53" s="87"/>
      <c r="C53" s="88"/>
      <c r="D53" s="89"/>
      <c r="E53" s="92"/>
      <c r="F53" s="92"/>
      <c r="G53" s="92"/>
      <c r="H53" s="91"/>
      <c r="I53" s="91"/>
    </row>
    <row r="54" spans="1:9" s="43" customFormat="1" ht="14.25">
      <c r="A54" s="87"/>
      <c r="B54" s="87"/>
      <c r="C54" s="88"/>
      <c r="D54" s="89"/>
      <c r="E54" s="92"/>
      <c r="F54" s="92"/>
      <c r="G54" s="92"/>
      <c r="H54" s="91"/>
      <c r="I54" s="91"/>
    </row>
    <row r="55" spans="1:9" s="43" customFormat="1" ht="14.25">
      <c r="A55" s="87"/>
      <c r="B55" s="87"/>
      <c r="C55" s="88"/>
      <c r="D55" s="89"/>
      <c r="E55" s="92"/>
      <c r="F55" s="92"/>
      <c r="G55" s="92"/>
      <c r="H55" s="91"/>
      <c r="I55" s="91"/>
    </row>
    <row r="56" spans="1:9" s="43" customFormat="1" ht="14.25">
      <c r="A56" s="87"/>
      <c r="B56" s="87"/>
      <c r="C56" s="88"/>
      <c r="D56" s="89"/>
      <c r="E56" s="92"/>
      <c r="F56" s="92"/>
      <c r="G56" s="92"/>
      <c r="H56" s="91"/>
      <c r="I56" s="91"/>
    </row>
    <row r="57" spans="1:9" s="43" customFormat="1" ht="14.25">
      <c r="A57" s="87"/>
      <c r="B57" s="87"/>
      <c r="C57" s="88"/>
      <c r="D57" s="89"/>
      <c r="E57" s="92"/>
      <c r="F57" s="92"/>
      <c r="G57" s="92"/>
      <c r="H57" s="91"/>
      <c r="I57" s="91"/>
    </row>
    <row r="58" spans="1:9" s="43" customFormat="1" ht="14.25">
      <c r="A58" s="87"/>
      <c r="B58" s="87"/>
      <c r="C58" s="88"/>
      <c r="D58" s="89"/>
      <c r="E58" s="92"/>
      <c r="F58" s="92"/>
      <c r="G58" s="92"/>
      <c r="H58" s="91"/>
      <c r="I58" s="91"/>
    </row>
    <row r="59" spans="1:9" s="43" customFormat="1" ht="14.25">
      <c r="A59" s="87"/>
      <c r="B59" s="87"/>
      <c r="C59" s="88"/>
      <c r="D59" s="89"/>
      <c r="E59" s="92"/>
      <c r="F59" s="92"/>
      <c r="G59" s="92"/>
      <c r="H59" s="91"/>
      <c r="I59" s="91"/>
    </row>
  </sheetData>
  <sheetProtection/>
  <mergeCells count="9">
    <mergeCell ref="A2:J2"/>
    <mergeCell ref="I3:J3"/>
    <mergeCell ref="E4:G4"/>
    <mergeCell ref="H4:I4"/>
    <mergeCell ref="A4:A5"/>
    <mergeCell ref="B4:B5"/>
    <mergeCell ref="C4:C5"/>
    <mergeCell ref="D4:D5"/>
    <mergeCell ref="J4:J5"/>
  </mergeCells>
  <printOptions horizontalCentered="1" verticalCentered="1"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15"/>
  <sheetViews>
    <sheetView workbookViewId="0" topLeftCell="A1">
      <pane xSplit="1" ySplit="4" topLeftCell="C5" activePane="bottomRight" state="frozen"/>
      <selection pane="bottomRight" activeCell="F15" sqref="F15"/>
    </sheetView>
  </sheetViews>
  <sheetFormatPr defaultColWidth="9.00390625" defaultRowHeight="13.5"/>
  <cols>
    <col min="1" max="1" width="21.25390625" style="2" customWidth="1"/>
    <col min="2" max="3" width="10.00390625" style="3" customWidth="1"/>
    <col min="4" max="5" width="13.00390625" style="4" customWidth="1"/>
    <col min="6" max="6" width="15.375" style="2" customWidth="1"/>
    <col min="7" max="7" width="7.50390625" style="2" customWidth="1"/>
    <col min="8" max="9" width="14.625" style="2" customWidth="1"/>
    <col min="10" max="10" width="16.375" style="2" customWidth="1"/>
    <col min="11" max="11" width="18.25390625" style="2" customWidth="1"/>
    <col min="12" max="12" width="9.00390625" style="2" customWidth="1"/>
    <col min="13" max="13" width="12.625" style="2" bestFit="1" customWidth="1"/>
    <col min="14" max="14" width="18.125" style="2" customWidth="1"/>
    <col min="15" max="15" width="12.00390625" style="2" customWidth="1"/>
    <col min="16" max="16" width="12.625" style="2" bestFit="1" customWidth="1"/>
    <col min="17" max="17" width="13.50390625" style="2" customWidth="1"/>
    <col min="18" max="16384" width="9.00390625" style="2" customWidth="1"/>
  </cols>
  <sheetData>
    <row r="1" ht="27.75" customHeight="1">
      <c r="A1" s="5"/>
    </row>
    <row r="2" spans="1:11" ht="36.75" customHeight="1">
      <c r="A2" s="6" t="s">
        <v>29</v>
      </c>
      <c r="B2" s="6"/>
      <c r="C2" s="6"/>
      <c r="D2" s="6"/>
      <c r="E2" s="7"/>
      <c r="F2" s="6"/>
      <c r="G2" s="6"/>
      <c r="H2" s="6"/>
      <c r="I2" s="6"/>
      <c r="J2" s="6"/>
      <c r="K2" s="6"/>
    </row>
    <row r="3" spans="1:11" ht="20.25" customHeight="1">
      <c r="A3" s="8"/>
      <c r="B3" s="8"/>
      <c r="C3" s="8"/>
      <c r="D3" s="8"/>
      <c r="E3" s="9"/>
      <c r="F3" s="8"/>
      <c r="G3" s="8"/>
      <c r="H3" s="8"/>
      <c r="I3" s="8"/>
      <c r="J3" s="26"/>
      <c r="K3" s="27" t="s">
        <v>30</v>
      </c>
    </row>
    <row r="4" spans="1:11" ht="42" customHeight="1">
      <c r="A4" s="10" t="s">
        <v>31</v>
      </c>
      <c r="B4" s="11" t="s">
        <v>32</v>
      </c>
      <c r="C4" s="11" t="s">
        <v>33</v>
      </c>
      <c r="D4" s="10" t="s">
        <v>34</v>
      </c>
      <c r="E4" s="11" t="s">
        <v>35</v>
      </c>
      <c r="F4" s="10" t="s">
        <v>36</v>
      </c>
      <c r="G4" s="10" t="s">
        <v>37</v>
      </c>
      <c r="H4" s="10" t="s">
        <v>38</v>
      </c>
      <c r="I4" s="10" t="s">
        <v>39</v>
      </c>
      <c r="J4" s="10" t="s">
        <v>40</v>
      </c>
      <c r="K4" s="10" t="s">
        <v>41</v>
      </c>
    </row>
    <row r="5" spans="1:11" s="1" customFormat="1" ht="21.75" customHeight="1">
      <c r="A5" s="12" t="s">
        <v>42</v>
      </c>
      <c r="B5" s="13"/>
      <c r="C5" s="13"/>
      <c r="D5" s="14"/>
      <c r="E5" s="14"/>
      <c r="F5" s="15">
        <f>F6+F54+F63+F77+F105+F132+F161+F185</f>
        <v>17614930000</v>
      </c>
      <c r="G5" s="15"/>
      <c r="H5" s="15">
        <f>H6+H54+H63+H77+H105+H132+H161+H185</f>
        <v>845280000</v>
      </c>
      <c r="I5" s="15">
        <f>I6+I54+I63+I77+I105+I132+I161+I185</f>
        <v>530493970.00000006</v>
      </c>
      <c r="J5" s="28">
        <f>J6+J54+J63+J77+J105+J132+J161+J185</f>
        <v>68789.01000000001</v>
      </c>
      <c r="K5" s="28">
        <f>K6+K54+K63+K77+K105+K132+K161+K185</f>
        <v>1375842759.01</v>
      </c>
    </row>
    <row r="6" spans="1:11" s="1" customFormat="1" ht="21.75" customHeight="1">
      <c r="A6" s="12" t="s">
        <v>43</v>
      </c>
      <c r="B6" s="13"/>
      <c r="C6" s="13"/>
      <c r="D6" s="14"/>
      <c r="E6" s="14"/>
      <c r="F6" s="15">
        <f>SUM(F7:F10,F12,F14:F20,F22:F24,F26:F31,F33,F35,F37,F39:F53)</f>
        <v>8487010100</v>
      </c>
      <c r="G6" s="15"/>
      <c r="H6" s="15">
        <f>SUM(H7:H53)</f>
        <v>300000000</v>
      </c>
      <c r="I6" s="15">
        <f>SUM(I7:I53)</f>
        <v>246659909.715</v>
      </c>
      <c r="J6" s="28">
        <f>SUM(J7:J53)</f>
        <v>27333.20084542373</v>
      </c>
      <c r="K6" s="28">
        <f>SUM(K7:K53)</f>
        <v>546687242.9158455</v>
      </c>
    </row>
    <row r="7" spans="1:11" s="1" customFormat="1" ht="21.75" customHeight="1">
      <c r="A7" s="16" t="s">
        <v>44</v>
      </c>
      <c r="B7" s="17" t="s">
        <v>45</v>
      </c>
      <c r="C7" s="17" t="s">
        <v>46</v>
      </c>
      <c r="D7" s="18">
        <v>42353</v>
      </c>
      <c r="E7" s="18">
        <v>44172</v>
      </c>
      <c r="F7" s="15">
        <v>20000000</v>
      </c>
      <c r="G7" s="19">
        <v>2.83</v>
      </c>
      <c r="H7" s="15">
        <v>20000000</v>
      </c>
      <c r="I7" s="15">
        <f>F7*2.83%</f>
        <v>566000</v>
      </c>
      <c r="J7" s="28">
        <v>1028.3</v>
      </c>
      <c r="K7" s="28">
        <f>SUM(H7:J7)</f>
        <v>20567028.3</v>
      </c>
    </row>
    <row r="8" spans="1:11" s="1" customFormat="1" ht="21.75" customHeight="1">
      <c r="A8" s="16" t="s">
        <v>47</v>
      </c>
      <c r="B8" s="17" t="s">
        <v>45</v>
      </c>
      <c r="C8" s="17" t="s">
        <v>46</v>
      </c>
      <c r="D8" s="18">
        <v>42545</v>
      </c>
      <c r="E8" s="18">
        <v>44000</v>
      </c>
      <c r="F8" s="15">
        <v>300000000</v>
      </c>
      <c r="G8" s="19">
        <v>2.77</v>
      </c>
      <c r="H8" s="15"/>
      <c r="I8" s="15">
        <f>F8*G8/100</f>
        <v>8310000</v>
      </c>
      <c r="J8" s="28">
        <v>415.5</v>
      </c>
      <c r="K8" s="28">
        <f aca="true" t="shared" si="0" ref="K8:K32">SUM(H8:J8)</f>
        <v>8310415.5</v>
      </c>
    </row>
    <row r="9" spans="1:16" s="1" customFormat="1" ht="21.75" customHeight="1">
      <c r="A9" s="16" t="s">
        <v>48</v>
      </c>
      <c r="B9" s="17" t="s">
        <v>49</v>
      </c>
      <c r="C9" s="17" t="s">
        <v>46</v>
      </c>
      <c r="D9" s="18">
        <v>42545</v>
      </c>
      <c r="E9" s="18">
        <v>44000</v>
      </c>
      <c r="F9" s="15">
        <v>200000000</v>
      </c>
      <c r="G9" s="19">
        <v>3.02</v>
      </c>
      <c r="H9" s="15"/>
      <c r="I9" s="15">
        <f>F9*G9/100</f>
        <v>6040000</v>
      </c>
      <c r="J9" s="28">
        <v>302</v>
      </c>
      <c r="K9" s="28">
        <f t="shared" si="0"/>
        <v>6040302</v>
      </c>
      <c r="P9" s="1">
        <v>246687242.92</v>
      </c>
    </row>
    <row r="10" spans="1:11" s="1" customFormat="1" ht="21.75" customHeight="1">
      <c r="A10" s="16" t="s">
        <v>50</v>
      </c>
      <c r="B10" s="17" t="s">
        <v>51</v>
      </c>
      <c r="C10" s="17" t="s">
        <v>46</v>
      </c>
      <c r="D10" s="18">
        <v>42545</v>
      </c>
      <c r="E10" s="18">
        <v>44000</v>
      </c>
      <c r="F10" s="15">
        <v>200000000</v>
      </c>
      <c r="G10" s="19">
        <v>3.08</v>
      </c>
      <c r="H10" s="15"/>
      <c r="I10" s="15">
        <f aca="true" t="shared" si="1" ref="I10:I13">F10*G10/100/2</f>
        <v>3080000</v>
      </c>
      <c r="J10" s="28">
        <v>154</v>
      </c>
      <c r="K10" s="28">
        <f t="shared" si="0"/>
        <v>3080154</v>
      </c>
    </row>
    <row r="11" spans="1:11" s="1" customFormat="1" ht="21.75" customHeight="1">
      <c r="A11" s="16" t="s">
        <v>50</v>
      </c>
      <c r="B11" s="17" t="s">
        <v>51</v>
      </c>
      <c r="C11" s="17" t="s">
        <v>46</v>
      </c>
      <c r="D11" s="18">
        <v>42545</v>
      </c>
      <c r="E11" s="18">
        <v>44182</v>
      </c>
      <c r="F11" s="15">
        <v>200000000</v>
      </c>
      <c r="G11" s="19">
        <v>3.08</v>
      </c>
      <c r="H11" s="15"/>
      <c r="I11" s="15">
        <f t="shared" si="1"/>
        <v>3080000</v>
      </c>
      <c r="J11" s="28">
        <v>154</v>
      </c>
      <c r="K11" s="28">
        <f t="shared" si="0"/>
        <v>3080154</v>
      </c>
    </row>
    <row r="12" spans="1:11" s="1" customFormat="1" ht="21.75" customHeight="1">
      <c r="A12" s="16" t="s">
        <v>52</v>
      </c>
      <c r="B12" s="17" t="s">
        <v>51</v>
      </c>
      <c r="C12" s="17" t="s">
        <v>53</v>
      </c>
      <c r="D12" s="18">
        <v>42545</v>
      </c>
      <c r="E12" s="18">
        <v>44000</v>
      </c>
      <c r="F12" s="15">
        <v>100000000</v>
      </c>
      <c r="G12" s="19">
        <v>3.06</v>
      </c>
      <c r="H12" s="15"/>
      <c r="I12" s="15">
        <f t="shared" si="1"/>
        <v>1530000</v>
      </c>
      <c r="J12" s="28">
        <v>76.5</v>
      </c>
      <c r="K12" s="28">
        <f t="shared" si="0"/>
        <v>1530076.5</v>
      </c>
    </row>
    <row r="13" spans="1:17" s="1" customFormat="1" ht="21.75" customHeight="1">
      <c r="A13" s="16" t="s">
        <v>52</v>
      </c>
      <c r="B13" s="17" t="s">
        <v>51</v>
      </c>
      <c r="C13" s="17" t="s">
        <v>53</v>
      </c>
      <c r="D13" s="18">
        <v>42545</v>
      </c>
      <c r="E13" s="18">
        <v>44182</v>
      </c>
      <c r="F13" s="15">
        <v>100000000</v>
      </c>
      <c r="G13" s="19">
        <v>3.06</v>
      </c>
      <c r="H13" s="15"/>
      <c r="I13" s="15">
        <f t="shared" si="1"/>
        <v>1530000</v>
      </c>
      <c r="J13" s="28">
        <v>76.5</v>
      </c>
      <c r="K13" s="28">
        <f t="shared" si="0"/>
        <v>1530076.5</v>
      </c>
      <c r="N13" s="29">
        <v>194253062.61</v>
      </c>
      <c r="Q13" s="1">
        <f>SUM(Q14:Q16)</f>
        <v>246687242.92000002</v>
      </c>
    </row>
    <row r="14" spans="1:17" s="1" customFormat="1" ht="21.75" customHeight="1">
      <c r="A14" s="16" t="s">
        <v>54</v>
      </c>
      <c r="B14" s="17" t="s">
        <v>45</v>
      </c>
      <c r="C14" s="17" t="s">
        <v>46</v>
      </c>
      <c r="D14" s="18">
        <v>42902</v>
      </c>
      <c r="E14" s="18">
        <v>43992</v>
      </c>
      <c r="F14" s="15">
        <v>200000000</v>
      </c>
      <c r="G14" s="19">
        <v>3.7</v>
      </c>
      <c r="H14" s="20"/>
      <c r="I14" s="15">
        <v>7400000</v>
      </c>
      <c r="J14" s="28">
        <v>370</v>
      </c>
      <c r="K14" s="28">
        <f t="shared" si="0"/>
        <v>7400370</v>
      </c>
      <c r="M14" s="1" t="s">
        <v>55</v>
      </c>
      <c r="N14" s="30">
        <v>128771988.61</v>
      </c>
      <c r="O14" s="1">
        <v>12341075.75</v>
      </c>
      <c r="P14" s="1">
        <f>N14+O14</f>
        <v>141113064.36</v>
      </c>
      <c r="Q14" s="1">
        <v>141113064.36</v>
      </c>
    </row>
    <row r="15" spans="1:11" s="1" customFormat="1" ht="21.75" customHeight="1">
      <c r="A15" s="16" t="s">
        <v>56</v>
      </c>
      <c r="B15" s="17" t="s">
        <v>49</v>
      </c>
      <c r="C15" s="17" t="s">
        <v>46</v>
      </c>
      <c r="D15" s="18">
        <v>42902</v>
      </c>
      <c r="E15" s="18">
        <v>43992</v>
      </c>
      <c r="F15" s="21">
        <v>300000000</v>
      </c>
      <c r="G15" s="22">
        <v>4.02</v>
      </c>
      <c r="H15" s="21"/>
      <c r="I15" s="21">
        <v>12060000</v>
      </c>
      <c r="J15" s="31">
        <v>603</v>
      </c>
      <c r="K15" s="28">
        <f t="shared" si="0"/>
        <v>12060603</v>
      </c>
    </row>
    <row r="16" spans="1:17" s="1" customFormat="1" ht="21.75" customHeight="1">
      <c r="A16" s="16" t="s">
        <v>57</v>
      </c>
      <c r="B16" s="17" t="s">
        <v>45</v>
      </c>
      <c r="C16" s="17" t="s">
        <v>53</v>
      </c>
      <c r="D16" s="18">
        <v>42902</v>
      </c>
      <c r="E16" s="23">
        <v>43992</v>
      </c>
      <c r="F16" s="21">
        <v>320000000</v>
      </c>
      <c r="G16" s="22">
        <v>3.96</v>
      </c>
      <c r="H16" s="21"/>
      <c r="I16" s="21">
        <f>F16*G16/100</f>
        <v>12672000</v>
      </c>
      <c r="J16" s="31">
        <v>633.6</v>
      </c>
      <c r="K16" s="28">
        <f t="shared" si="0"/>
        <v>12672633.6</v>
      </c>
      <c r="M16" s="1" t="s">
        <v>58</v>
      </c>
      <c r="N16" s="1">
        <v>65481074</v>
      </c>
      <c r="O16" s="1">
        <v>40093104.56</v>
      </c>
      <c r="P16" s="1">
        <f>N16+O16</f>
        <v>105574178.56</v>
      </c>
      <c r="Q16" s="1">
        <v>105574178.56</v>
      </c>
    </row>
    <row r="17" spans="1:11" s="1" customFormat="1" ht="21.75" customHeight="1">
      <c r="A17" s="16" t="s">
        <v>59</v>
      </c>
      <c r="B17" s="17" t="s">
        <v>60</v>
      </c>
      <c r="C17" s="17" t="s">
        <v>46</v>
      </c>
      <c r="D17" s="18">
        <v>43049</v>
      </c>
      <c r="E17" s="23">
        <v>44139</v>
      </c>
      <c r="F17" s="21">
        <v>280000000</v>
      </c>
      <c r="G17" s="22">
        <v>3.69</v>
      </c>
      <c r="H17" s="21">
        <v>280000000</v>
      </c>
      <c r="I17" s="21">
        <f>F17*G17/100</f>
        <v>10332000</v>
      </c>
      <c r="J17" s="31">
        <v>14516.6</v>
      </c>
      <c r="K17" s="28">
        <f t="shared" si="0"/>
        <v>290346516.6</v>
      </c>
    </row>
    <row r="18" spans="1:11" s="1" customFormat="1" ht="21.75" customHeight="1">
      <c r="A18" s="16" t="s">
        <v>61</v>
      </c>
      <c r="B18" s="17" t="s">
        <v>45</v>
      </c>
      <c r="C18" s="17" t="s">
        <v>46</v>
      </c>
      <c r="D18" s="24">
        <v>43287</v>
      </c>
      <c r="E18" s="23">
        <v>44012</v>
      </c>
      <c r="F18" s="21">
        <v>80050000</v>
      </c>
      <c r="G18" s="22">
        <v>3.33</v>
      </c>
      <c r="H18" s="21"/>
      <c r="I18" s="21">
        <f aca="true" t="shared" si="2" ref="I18:I23">F18*G18/100</f>
        <v>2665665</v>
      </c>
      <c r="J18" s="31">
        <v>133.27057843370625</v>
      </c>
      <c r="K18" s="28">
        <f t="shared" si="0"/>
        <v>2665798.2705784338</v>
      </c>
    </row>
    <row r="19" spans="1:11" s="1" customFormat="1" ht="21.75" customHeight="1">
      <c r="A19" s="16" t="s">
        <v>62</v>
      </c>
      <c r="B19" s="17" t="s">
        <v>49</v>
      </c>
      <c r="C19" s="17" t="s">
        <v>46</v>
      </c>
      <c r="D19" s="24">
        <v>43287</v>
      </c>
      <c r="E19" s="23">
        <v>44012</v>
      </c>
      <c r="F19" s="21">
        <v>360000000</v>
      </c>
      <c r="G19" s="22">
        <v>3.89</v>
      </c>
      <c r="H19" s="21"/>
      <c r="I19" s="21">
        <f t="shared" si="2"/>
        <v>14004000</v>
      </c>
      <c r="J19" s="31">
        <v>700.2</v>
      </c>
      <c r="K19" s="28">
        <f t="shared" si="0"/>
        <v>14004700.2</v>
      </c>
    </row>
    <row r="20" spans="1:11" s="1" customFormat="1" ht="21.75" customHeight="1">
      <c r="A20" s="16" t="s">
        <v>63</v>
      </c>
      <c r="B20" s="17" t="s">
        <v>51</v>
      </c>
      <c r="C20" s="17" t="s">
        <v>46</v>
      </c>
      <c r="D20" s="24">
        <v>43287</v>
      </c>
      <c r="E20" s="23">
        <v>43832</v>
      </c>
      <c r="F20" s="21">
        <v>713040000</v>
      </c>
      <c r="G20" s="22">
        <v>4.04</v>
      </c>
      <c r="H20" s="21"/>
      <c r="I20" s="21">
        <f aca="true" t="shared" si="3" ref="I20:I22">F20*G20/100/2</f>
        <v>14403408</v>
      </c>
      <c r="J20" s="31">
        <v>720.1704</v>
      </c>
      <c r="K20" s="28">
        <f t="shared" si="0"/>
        <v>14404128.1704</v>
      </c>
    </row>
    <row r="21" spans="1:11" s="1" customFormat="1" ht="21.75" customHeight="1">
      <c r="A21" s="16" t="s">
        <v>63</v>
      </c>
      <c r="B21" s="17" t="s">
        <v>51</v>
      </c>
      <c r="C21" s="17" t="s">
        <v>46</v>
      </c>
      <c r="D21" s="24">
        <v>43287</v>
      </c>
      <c r="E21" s="23">
        <v>44012</v>
      </c>
      <c r="F21" s="21">
        <v>713040000</v>
      </c>
      <c r="G21" s="22">
        <v>4.04</v>
      </c>
      <c r="H21" s="21"/>
      <c r="I21" s="21">
        <f t="shared" si="3"/>
        <v>14403408</v>
      </c>
      <c r="J21" s="31">
        <v>720.1704</v>
      </c>
      <c r="K21" s="28">
        <f t="shared" si="0"/>
        <v>14404128.1704</v>
      </c>
    </row>
    <row r="22" spans="1:11" s="1" customFormat="1" ht="21.75" customHeight="1">
      <c r="A22" s="16" t="s">
        <v>64</v>
      </c>
      <c r="B22" s="17" t="s">
        <v>49</v>
      </c>
      <c r="C22" s="17" t="s">
        <v>46</v>
      </c>
      <c r="D22" s="18">
        <v>43353</v>
      </c>
      <c r="E22" s="23">
        <v>44076</v>
      </c>
      <c r="F22" s="21">
        <v>19950000</v>
      </c>
      <c r="G22" s="22">
        <v>4.02</v>
      </c>
      <c r="H22" s="21"/>
      <c r="I22" s="21">
        <f t="shared" si="2"/>
        <v>801989.9999999999</v>
      </c>
      <c r="J22" s="31">
        <v>40.1</v>
      </c>
      <c r="K22" s="28">
        <f t="shared" si="0"/>
        <v>802030.0999999999</v>
      </c>
    </row>
    <row r="23" spans="1:11" s="1" customFormat="1" ht="21.75" customHeight="1">
      <c r="A23" s="16" t="s">
        <v>65</v>
      </c>
      <c r="B23" s="17" t="s">
        <v>45</v>
      </c>
      <c r="C23" s="17" t="s">
        <v>53</v>
      </c>
      <c r="D23" s="18">
        <v>43353</v>
      </c>
      <c r="E23" s="23">
        <v>44076</v>
      </c>
      <c r="F23" s="21">
        <v>21000000</v>
      </c>
      <c r="G23" s="22">
        <v>3.81</v>
      </c>
      <c r="H23" s="21"/>
      <c r="I23" s="21">
        <f t="shared" si="2"/>
        <v>800100</v>
      </c>
      <c r="J23" s="31">
        <v>40</v>
      </c>
      <c r="K23" s="28">
        <f t="shared" si="0"/>
        <v>800140</v>
      </c>
    </row>
    <row r="24" spans="1:11" s="1" customFormat="1" ht="21.75" customHeight="1">
      <c r="A24" s="16" t="s">
        <v>66</v>
      </c>
      <c r="B24" s="17" t="s">
        <v>51</v>
      </c>
      <c r="C24" s="17" t="s">
        <v>53</v>
      </c>
      <c r="D24" s="18">
        <v>43353</v>
      </c>
      <c r="E24" s="23">
        <v>43892</v>
      </c>
      <c r="F24" s="21">
        <v>172000000</v>
      </c>
      <c r="G24" s="22">
        <v>4.01</v>
      </c>
      <c r="H24" s="21"/>
      <c r="I24" s="21">
        <f>F24*G24/100/2</f>
        <v>3448600</v>
      </c>
      <c r="J24" s="31">
        <v>172.4358108108108</v>
      </c>
      <c r="K24" s="28">
        <f t="shared" si="0"/>
        <v>3448772.435810811</v>
      </c>
    </row>
    <row r="25" spans="1:11" s="1" customFormat="1" ht="21.75" customHeight="1">
      <c r="A25" s="16" t="s">
        <v>66</v>
      </c>
      <c r="B25" s="17" t="s">
        <v>51</v>
      </c>
      <c r="C25" s="17" t="s">
        <v>53</v>
      </c>
      <c r="D25" s="18">
        <v>43353</v>
      </c>
      <c r="E25" s="23">
        <v>44076</v>
      </c>
      <c r="F25" s="21">
        <v>172000000</v>
      </c>
      <c r="G25" s="22">
        <v>4.01</v>
      </c>
      <c r="H25" s="21"/>
      <c r="I25" s="21">
        <f>F25*G25/100/2</f>
        <v>3448600</v>
      </c>
      <c r="J25" s="31">
        <v>172.4358108108108</v>
      </c>
      <c r="K25" s="28">
        <f t="shared" si="0"/>
        <v>3448772.435810811</v>
      </c>
    </row>
    <row r="26" spans="1:11" s="1" customFormat="1" ht="21.75" customHeight="1">
      <c r="A26" s="16" t="s">
        <v>67</v>
      </c>
      <c r="B26" s="17" t="s">
        <v>45</v>
      </c>
      <c r="C26" s="17" t="s">
        <v>68</v>
      </c>
      <c r="D26" s="18">
        <v>43199</v>
      </c>
      <c r="E26" s="23">
        <v>43922</v>
      </c>
      <c r="F26" s="21">
        <v>2590000</v>
      </c>
      <c r="G26" s="22">
        <v>3.65</v>
      </c>
      <c r="H26" s="21"/>
      <c r="I26" s="21">
        <f aca="true" t="shared" si="4" ref="I26:I31">F26*G26/100</f>
        <v>94535</v>
      </c>
      <c r="J26" s="31">
        <v>4.72675</v>
      </c>
      <c r="K26" s="28">
        <f t="shared" si="0"/>
        <v>94539.72675</v>
      </c>
    </row>
    <row r="27" spans="1:11" s="1" customFormat="1" ht="21.75" customHeight="1">
      <c r="A27" s="16" t="s">
        <v>69</v>
      </c>
      <c r="B27" s="17" t="s">
        <v>45</v>
      </c>
      <c r="C27" s="17" t="s">
        <v>70</v>
      </c>
      <c r="D27" s="18">
        <v>43404</v>
      </c>
      <c r="E27" s="23">
        <v>44126</v>
      </c>
      <c r="F27" s="21">
        <v>140000000</v>
      </c>
      <c r="G27" s="22">
        <v>3.74</v>
      </c>
      <c r="H27" s="21"/>
      <c r="I27" s="21">
        <f t="shared" si="4"/>
        <v>5236000.000000001</v>
      </c>
      <c r="J27" s="31">
        <v>261.8</v>
      </c>
      <c r="K27" s="28">
        <f t="shared" si="0"/>
        <v>5236261.800000001</v>
      </c>
    </row>
    <row r="28" spans="1:11" s="1" customFormat="1" ht="21.75" customHeight="1">
      <c r="A28" s="16" t="s">
        <v>71</v>
      </c>
      <c r="B28" s="17" t="s">
        <v>45</v>
      </c>
      <c r="C28" s="17" t="s">
        <v>70</v>
      </c>
      <c r="D28" s="18">
        <v>43517</v>
      </c>
      <c r="E28" s="23">
        <v>43874</v>
      </c>
      <c r="F28" s="21">
        <v>550000000</v>
      </c>
      <c r="G28" s="22">
        <v>3.15</v>
      </c>
      <c r="H28" s="21"/>
      <c r="I28" s="21">
        <f t="shared" si="4"/>
        <v>17325000</v>
      </c>
      <c r="J28" s="31">
        <v>866.3</v>
      </c>
      <c r="K28" s="28">
        <f t="shared" si="0"/>
        <v>17325866.3</v>
      </c>
    </row>
    <row r="29" spans="1:11" s="1" customFormat="1" ht="21.75" customHeight="1">
      <c r="A29" s="16" t="s">
        <v>72</v>
      </c>
      <c r="B29" s="17" t="s">
        <v>45</v>
      </c>
      <c r="C29" s="17" t="s">
        <v>46</v>
      </c>
      <c r="D29" s="18">
        <v>43517</v>
      </c>
      <c r="E29" s="23">
        <v>43874</v>
      </c>
      <c r="F29" s="21">
        <v>70000000</v>
      </c>
      <c r="G29" s="22">
        <v>3.15</v>
      </c>
      <c r="H29" s="21"/>
      <c r="I29" s="21">
        <f t="shared" si="4"/>
        <v>2205000</v>
      </c>
      <c r="J29" s="31">
        <v>110.3</v>
      </c>
      <c r="K29" s="28">
        <f t="shared" si="0"/>
        <v>2205110.3</v>
      </c>
    </row>
    <row r="30" spans="1:11" s="1" customFormat="1" ht="21.75" customHeight="1">
      <c r="A30" s="16" t="s">
        <v>73</v>
      </c>
      <c r="B30" s="17" t="s">
        <v>49</v>
      </c>
      <c r="C30" s="17" t="s">
        <v>46</v>
      </c>
      <c r="D30" s="18">
        <v>43517</v>
      </c>
      <c r="E30" s="23">
        <v>43874</v>
      </c>
      <c r="F30" s="21">
        <v>200000000</v>
      </c>
      <c r="G30" s="22">
        <v>3.3</v>
      </c>
      <c r="H30" s="21"/>
      <c r="I30" s="21">
        <f t="shared" si="4"/>
        <v>6600000</v>
      </c>
      <c r="J30" s="31">
        <v>330</v>
      </c>
      <c r="K30" s="28">
        <f t="shared" si="0"/>
        <v>6600330</v>
      </c>
    </row>
    <row r="31" spans="1:11" s="1" customFormat="1" ht="21.75" customHeight="1">
      <c r="A31" s="16" t="s">
        <v>74</v>
      </c>
      <c r="B31" s="17" t="s">
        <v>51</v>
      </c>
      <c r="C31" s="17" t="s">
        <v>46</v>
      </c>
      <c r="D31" s="18">
        <v>43517</v>
      </c>
      <c r="E31" s="23">
        <v>43874</v>
      </c>
      <c r="F31" s="21">
        <v>200000000</v>
      </c>
      <c r="G31" s="22">
        <v>3.35</v>
      </c>
      <c r="H31" s="21"/>
      <c r="I31" s="21">
        <f aca="true" t="shared" si="5" ref="I31:I39">F31*G31/100/2</f>
        <v>3350000</v>
      </c>
      <c r="J31" s="31">
        <v>167.52</v>
      </c>
      <c r="K31" s="28">
        <f t="shared" si="0"/>
        <v>3350167.52</v>
      </c>
    </row>
    <row r="32" spans="1:11" s="1" customFormat="1" ht="21.75" customHeight="1">
      <c r="A32" s="16" t="s">
        <v>74</v>
      </c>
      <c r="B32" s="17" t="s">
        <v>51</v>
      </c>
      <c r="C32" s="17" t="s">
        <v>46</v>
      </c>
      <c r="D32" s="18">
        <v>43517</v>
      </c>
      <c r="E32" s="23">
        <v>44056</v>
      </c>
      <c r="F32" s="21">
        <v>200000000</v>
      </c>
      <c r="G32" s="22">
        <v>3.35</v>
      </c>
      <c r="H32" s="21"/>
      <c r="I32" s="21">
        <f t="shared" si="5"/>
        <v>3350000</v>
      </c>
      <c r="J32" s="31">
        <v>167.52</v>
      </c>
      <c r="K32" s="28">
        <f t="shared" si="0"/>
        <v>3350167.52</v>
      </c>
    </row>
    <row r="33" spans="1:11" s="1" customFormat="1" ht="21.75" customHeight="1">
      <c r="A33" s="16" t="s">
        <v>75</v>
      </c>
      <c r="B33" s="17" t="s">
        <v>51</v>
      </c>
      <c r="C33" s="17" t="s">
        <v>53</v>
      </c>
      <c r="D33" s="18">
        <v>43700</v>
      </c>
      <c r="E33" s="23">
        <v>43878</v>
      </c>
      <c r="F33" s="21">
        <v>260000000</v>
      </c>
      <c r="G33" s="22">
        <v>3.29</v>
      </c>
      <c r="H33" s="21"/>
      <c r="I33" s="21">
        <f t="shared" si="5"/>
        <v>4277000</v>
      </c>
      <c r="J33" s="31">
        <v>213.9</v>
      </c>
      <c r="K33" s="28">
        <f aca="true" t="shared" si="6" ref="K33:K46">SUM(H33:J33)</f>
        <v>4277213.9</v>
      </c>
    </row>
    <row r="34" spans="1:11" s="1" customFormat="1" ht="21.75" customHeight="1">
      <c r="A34" s="16" t="s">
        <v>75</v>
      </c>
      <c r="B34" s="17" t="s">
        <v>51</v>
      </c>
      <c r="C34" s="17" t="s">
        <v>53</v>
      </c>
      <c r="D34" s="18">
        <v>43700</v>
      </c>
      <c r="E34" s="23">
        <v>44060</v>
      </c>
      <c r="F34" s="21">
        <v>260000000</v>
      </c>
      <c r="G34" s="22">
        <v>3.29</v>
      </c>
      <c r="H34" s="21"/>
      <c r="I34" s="21">
        <f t="shared" si="5"/>
        <v>4277000</v>
      </c>
      <c r="J34" s="31">
        <v>213.9</v>
      </c>
      <c r="K34" s="28">
        <f t="shared" si="6"/>
        <v>4277213.9</v>
      </c>
    </row>
    <row r="35" spans="1:11" s="1" customFormat="1" ht="21.75" customHeight="1">
      <c r="A35" s="16" t="s">
        <v>76</v>
      </c>
      <c r="B35" s="17" t="s">
        <v>51</v>
      </c>
      <c r="C35" s="17" t="s">
        <v>53</v>
      </c>
      <c r="D35" s="18">
        <v>43727</v>
      </c>
      <c r="E35" s="23">
        <v>43901</v>
      </c>
      <c r="F35" s="21">
        <v>9000000</v>
      </c>
      <c r="G35" s="22">
        <v>3.34</v>
      </c>
      <c r="H35" s="21"/>
      <c r="I35" s="21">
        <f t="shared" si="5"/>
        <v>150300</v>
      </c>
      <c r="J35" s="31">
        <v>7.506818181818183</v>
      </c>
      <c r="K35" s="28">
        <f t="shared" si="6"/>
        <v>150307.5068181818</v>
      </c>
    </row>
    <row r="36" spans="1:11" s="1" customFormat="1" ht="21.75" customHeight="1">
      <c r="A36" s="16" t="s">
        <v>76</v>
      </c>
      <c r="B36" s="17" t="s">
        <v>51</v>
      </c>
      <c r="C36" s="17" t="s">
        <v>53</v>
      </c>
      <c r="D36" s="18">
        <v>43727</v>
      </c>
      <c r="E36" s="23">
        <v>44084</v>
      </c>
      <c r="F36" s="21">
        <v>9000000</v>
      </c>
      <c r="G36" s="22">
        <v>3.34</v>
      </c>
      <c r="H36" s="21"/>
      <c r="I36" s="21">
        <f t="shared" si="5"/>
        <v>150300</v>
      </c>
      <c r="J36" s="31">
        <v>7.506818181818183</v>
      </c>
      <c r="K36" s="28">
        <f t="shared" si="6"/>
        <v>150307.5068181818</v>
      </c>
    </row>
    <row r="37" spans="1:11" s="1" customFormat="1" ht="21.75" customHeight="1">
      <c r="A37" s="16" t="s">
        <v>77</v>
      </c>
      <c r="B37" s="17" t="s">
        <v>78</v>
      </c>
      <c r="C37" s="17" t="s">
        <v>79</v>
      </c>
      <c r="D37" s="18">
        <v>43727</v>
      </c>
      <c r="E37" s="23">
        <v>43901</v>
      </c>
      <c r="F37" s="21">
        <v>60000000</v>
      </c>
      <c r="G37" s="22">
        <v>3.63</v>
      </c>
      <c r="H37" s="21"/>
      <c r="I37" s="21">
        <f t="shared" si="5"/>
        <v>1089000</v>
      </c>
      <c r="J37" s="31">
        <v>54.45</v>
      </c>
      <c r="K37" s="28">
        <f t="shared" si="6"/>
        <v>1089054.45</v>
      </c>
    </row>
    <row r="38" spans="1:11" s="1" customFormat="1" ht="21.75" customHeight="1">
      <c r="A38" s="16" t="s">
        <v>77</v>
      </c>
      <c r="B38" s="17" t="s">
        <v>78</v>
      </c>
      <c r="C38" s="17" t="s">
        <v>79</v>
      </c>
      <c r="D38" s="18">
        <v>43727</v>
      </c>
      <c r="E38" s="23">
        <v>44084</v>
      </c>
      <c r="F38" s="21">
        <v>60000000</v>
      </c>
      <c r="G38" s="22">
        <v>3.63</v>
      </c>
      <c r="H38" s="21"/>
      <c r="I38" s="21">
        <f t="shared" si="5"/>
        <v>1089000</v>
      </c>
      <c r="J38" s="31">
        <v>54.45</v>
      </c>
      <c r="K38" s="28">
        <f t="shared" si="6"/>
        <v>1089054.45</v>
      </c>
    </row>
    <row r="39" spans="1:11" s="1" customFormat="1" ht="21.75" customHeight="1">
      <c r="A39" s="16" t="s">
        <v>80</v>
      </c>
      <c r="B39" s="17" t="s">
        <v>45</v>
      </c>
      <c r="C39" s="17" t="s">
        <v>46</v>
      </c>
      <c r="D39" s="18">
        <v>43629</v>
      </c>
      <c r="E39" s="23">
        <v>43986</v>
      </c>
      <c r="F39" s="21">
        <v>71750000</v>
      </c>
      <c r="G39" s="22">
        <v>3.33</v>
      </c>
      <c r="H39" s="21"/>
      <c r="I39" s="21">
        <f aca="true" t="shared" si="7" ref="I39:I46">F39*G39/100</f>
        <v>2389275</v>
      </c>
      <c r="J39" s="31">
        <v>119.46375</v>
      </c>
      <c r="K39" s="28">
        <f t="shared" si="6"/>
        <v>2389394.46375</v>
      </c>
    </row>
    <row r="40" spans="1:11" s="1" customFormat="1" ht="21.75" customHeight="1">
      <c r="A40" s="16" t="s">
        <v>81</v>
      </c>
      <c r="B40" s="17" t="s">
        <v>45</v>
      </c>
      <c r="C40" s="17" t="s">
        <v>70</v>
      </c>
      <c r="D40" s="18">
        <v>43629</v>
      </c>
      <c r="E40" s="23">
        <v>43986</v>
      </c>
      <c r="F40" s="21">
        <v>200000000</v>
      </c>
      <c r="G40" s="22">
        <v>3.33</v>
      </c>
      <c r="H40" s="21"/>
      <c r="I40" s="21">
        <f t="shared" si="7"/>
        <v>6660000</v>
      </c>
      <c r="J40" s="31">
        <v>333</v>
      </c>
      <c r="K40" s="28">
        <f t="shared" si="6"/>
        <v>6660333</v>
      </c>
    </row>
    <row r="41" spans="1:11" s="1" customFormat="1" ht="21.75" customHeight="1">
      <c r="A41" s="16" t="s">
        <v>80</v>
      </c>
      <c r="B41" s="17" t="s">
        <v>45</v>
      </c>
      <c r="C41" s="17" t="s">
        <v>79</v>
      </c>
      <c r="D41" s="18">
        <v>43629</v>
      </c>
      <c r="E41" s="23">
        <v>43986</v>
      </c>
      <c r="F41" s="21">
        <v>91500000</v>
      </c>
      <c r="G41" s="22">
        <v>3.33</v>
      </c>
      <c r="H41" s="21"/>
      <c r="I41" s="21">
        <f t="shared" si="7"/>
        <v>3046950</v>
      </c>
      <c r="J41" s="31">
        <v>152.3</v>
      </c>
      <c r="K41" s="28">
        <f t="shared" si="6"/>
        <v>3047102.3</v>
      </c>
    </row>
    <row r="42" spans="1:11" s="1" customFormat="1" ht="21.75" customHeight="1">
      <c r="A42" s="16" t="s">
        <v>82</v>
      </c>
      <c r="B42" s="17" t="s">
        <v>49</v>
      </c>
      <c r="C42" s="17" t="s">
        <v>46</v>
      </c>
      <c r="D42" s="18">
        <v>43629</v>
      </c>
      <c r="E42" s="23">
        <v>43986</v>
      </c>
      <c r="F42" s="21">
        <v>230000000</v>
      </c>
      <c r="G42" s="22">
        <v>3.53</v>
      </c>
      <c r="H42" s="21"/>
      <c r="I42" s="21">
        <f t="shared" si="7"/>
        <v>8119000</v>
      </c>
      <c r="J42" s="31">
        <v>406</v>
      </c>
      <c r="K42" s="28">
        <f t="shared" si="6"/>
        <v>8119406</v>
      </c>
    </row>
    <row r="43" spans="1:11" s="1" customFormat="1" ht="21.75" customHeight="1">
      <c r="A43" s="16" t="s">
        <v>83</v>
      </c>
      <c r="B43" s="17" t="s">
        <v>45</v>
      </c>
      <c r="C43" s="17" t="s">
        <v>79</v>
      </c>
      <c r="D43" s="18">
        <v>43727</v>
      </c>
      <c r="E43" s="23">
        <v>44084</v>
      </c>
      <c r="F43" s="21">
        <v>8400000</v>
      </c>
      <c r="G43" s="22">
        <v>3.23</v>
      </c>
      <c r="H43" s="21"/>
      <c r="I43" s="21">
        <f t="shared" si="7"/>
        <v>271320</v>
      </c>
      <c r="J43" s="31">
        <v>13.564933494558646</v>
      </c>
      <c r="K43" s="28">
        <f t="shared" si="6"/>
        <v>271333.56493349455</v>
      </c>
    </row>
    <row r="44" spans="1:11" s="1" customFormat="1" ht="21.75" customHeight="1">
      <c r="A44" s="16" t="s">
        <v>84</v>
      </c>
      <c r="B44" s="17" t="s">
        <v>45</v>
      </c>
      <c r="C44" s="17" t="s">
        <v>70</v>
      </c>
      <c r="D44" s="18">
        <v>43727</v>
      </c>
      <c r="E44" s="23">
        <v>44084</v>
      </c>
      <c r="F44" s="21">
        <v>45000000</v>
      </c>
      <c r="G44" s="22">
        <v>3.23</v>
      </c>
      <c r="H44" s="21"/>
      <c r="I44" s="21">
        <f t="shared" si="7"/>
        <v>1453500</v>
      </c>
      <c r="J44" s="31">
        <v>72.6887755102041</v>
      </c>
      <c r="K44" s="28">
        <f t="shared" si="6"/>
        <v>1453572.6887755103</v>
      </c>
    </row>
    <row r="45" spans="1:11" s="1" customFormat="1" ht="21.75" customHeight="1">
      <c r="A45" s="16" t="s">
        <v>85</v>
      </c>
      <c r="B45" s="17" t="s">
        <v>45</v>
      </c>
      <c r="C45" s="17" t="s">
        <v>86</v>
      </c>
      <c r="D45" s="18">
        <v>43727</v>
      </c>
      <c r="E45" s="23">
        <v>44084</v>
      </c>
      <c r="F45" s="21">
        <v>42000000</v>
      </c>
      <c r="G45" s="22">
        <v>3.23</v>
      </c>
      <c r="H45" s="21"/>
      <c r="I45" s="21">
        <f t="shared" si="7"/>
        <v>1356600</v>
      </c>
      <c r="J45" s="31">
        <v>67.83</v>
      </c>
      <c r="K45" s="28">
        <f t="shared" si="6"/>
        <v>1356667.83</v>
      </c>
    </row>
    <row r="46" spans="1:11" s="1" customFormat="1" ht="21.75" customHeight="1">
      <c r="A46" s="16" t="s">
        <v>85</v>
      </c>
      <c r="B46" s="17" t="s">
        <v>45</v>
      </c>
      <c r="C46" s="17" t="s">
        <v>53</v>
      </c>
      <c r="D46" s="18">
        <v>43727</v>
      </c>
      <c r="E46" s="23">
        <v>44084</v>
      </c>
      <c r="F46" s="21">
        <v>36000000</v>
      </c>
      <c r="G46" s="22">
        <v>3.23</v>
      </c>
      <c r="H46" s="21"/>
      <c r="I46" s="21">
        <f t="shared" si="7"/>
        <v>1162800</v>
      </c>
      <c r="J46" s="31">
        <v>58.1</v>
      </c>
      <c r="K46" s="28">
        <f t="shared" si="6"/>
        <v>1162858.1</v>
      </c>
    </row>
    <row r="47" spans="1:11" s="1" customFormat="1" ht="21.75" customHeight="1">
      <c r="A47" s="16" t="s">
        <v>87</v>
      </c>
      <c r="B47" s="17" t="s">
        <v>78</v>
      </c>
      <c r="C47" s="17" t="s">
        <v>53</v>
      </c>
      <c r="D47" s="23">
        <v>43851</v>
      </c>
      <c r="E47" s="23">
        <v>44034</v>
      </c>
      <c r="F47" s="21">
        <v>880000000</v>
      </c>
      <c r="G47" s="22">
        <v>3.62</v>
      </c>
      <c r="H47" s="22"/>
      <c r="I47" s="21">
        <f aca="true" t="shared" si="8" ref="I47:I53">F47*G47/100/2</f>
        <v>15928000</v>
      </c>
      <c r="J47" s="31">
        <v>796.4</v>
      </c>
      <c r="K47" s="28">
        <f aca="true" t="shared" si="9" ref="K47:K53">SUM(I47:J47)</f>
        <v>15928796.4</v>
      </c>
    </row>
    <row r="48" spans="1:11" s="1" customFormat="1" ht="21.75" customHeight="1">
      <c r="A48" s="16" t="s">
        <v>88</v>
      </c>
      <c r="B48" s="17" t="s">
        <v>51</v>
      </c>
      <c r="C48" s="17" t="s">
        <v>53</v>
      </c>
      <c r="D48" s="23">
        <v>43851</v>
      </c>
      <c r="E48" s="23">
        <v>44034</v>
      </c>
      <c r="F48" s="21">
        <v>22000000</v>
      </c>
      <c r="G48" s="22">
        <v>3.33</v>
      </c>
      <c r="H48" s="22"/>
      <c r="I48" s="21">
        <f t="shared" si="8"/>
        <v>366300</v>
      </c>
      <c r="J48" s="31">
        <v>18.31</v>
      </c>
      <c r="K48" s="28">
        <f t="shared" si="9"/>
        <v>366318.31</v>
      </c>
    </row>
    <row r="49" spans="1:11" s="1" customFormat="1" ht="21.75" customHeight="1">
      <c r="A49" s="16" t="s">
        <v>89</v>
      </c>
      <c r="B49" s="17" t="s">
        <v>51</v>
      </c>
      <c r="C49" s="17" t="s">
        <v>46</v>
      </c>
      <c r="D49" s="23">
        <v>43882</v>
      </c>
      <c r="E49" s="23">
        <v>44067</v>
      </c>
      <c r="F49" s="21">
        <v>44800000</v>
      </c>
      <c r="G49" s="22">
        <v>3.13</v>
      </c>
      <c r="H49" s="22"/>
      <c r="I49" s="21">
        <f t="shared" si="8"/>
        <v>701120</v>
      </c>
      <c r="J49" s="31">
        <v>35.06</v>
      </c>
      <c r="K49" s="28">
        <f t="shared" si="9"/>
        <v>701155.06</v>
      </c>
    </row>
    <row r="50" spans="1:11" s="1" customFormat="1" ht="21.75" customHeight="1">
      <c r="A50" s="16" t="s">
        <v>90</v>
      </c>
      <c r="B50" s="17" t="s">
        <v>78</v>
      </c>
      <c r="C50" s="17" t="s">
        <v>46</v>
      </c>
      <c r="D50" s="23">
        <v>43882</v>
      </c>
      <c r="E50" s="23">
        <v>44067</v>
      </c>
      <c r="F50" s="21">
        <v>275180100</v>
      </c>
      <c r="G50" s="22">
        <v>3.43</v>
      </c>
      <c r="H50" s="22"/>
      <c r="I50" s="21">
        <f t="shared" si="8"/>
        <v>4719338.715</v>
      </c>
      <c r="J50" s="31">
        <v>235.97</v>
      </c>
      <c r="K50" s="28">
        <f t="shared" si="9"/>
        <v>4719574.685</v>
      </c>
    </row>
    <row r="51" spans="1:11" s="1" customFormat="1" ht="21.75" customHeight="1">
      <c r="A51" s="16" t="s">
        <v>91</v>
      </c>
      <c r="B51" s="17" t="s">
        <v>92</v>
      </c>
      <c r="C51" s="17" t="s">
        <v>46</v>
      </c>
      <c r="D51" s="23">
        <v>43882</v>
      </c>
      <c r="E51" s="23">
        <v>44067</v>
      </c>
      <c r="F51" s="21">
        <v>400000000</v>
      </c>
      <c r="G51" s="22">
        <v>3.46</v>
      </c>
      <c r="H51" s="22"/>
      <c r="I51" s="21">
        <f t="shared" si="8"/>
        <v>6920000</v>
      </c>
      <c r="J51" s="31">
        <v>346</v>
      </c>
      <c r="K51" s="28">
        <f t="shared" si="9"/>
        <v>6920346</v>
      </c>
    </row>
    <row r="52" spans="1:13" s="1" customFormat="1" ht="21.75" customHeight="1">
      <c r="A52" s="16" t="s">
        <v>93</v>
      </c>
      <c r="B52" s="17" t="s">
        <v>78</v>
      </c>
      <c r="C52" s="17" t="s">
        <v>53</v>
      </c>
      <c r="D52" s="23">
        <v>43970</v>
      </c>
      <c r="E52" s="23">
        <v>44155</v>
      </c>
      <c r="F52" s="21">
        <v>812750000</v>
      </c>
      <c r="G52" s="22">
        <v>3.44</v>
      </c>
      <c r="H52" s="22"/>
      <c r="I52" s="21">
        <f t="shared" si="8"/>
        <v>13979300</v>
      </c>
      <c r="J52" s="31">
        <v>698.97</v>
      </c>
      <c r="K52" s="28">
        <f t="shared" si="9"/>
        <v>13979998.97</v>
      </c>
      <c r="M52" s="1">
        <v>31000</v>
      </c>
    </row>
    <row r="53" spans="1:13" s="1" customFormat="1" ht="21.75" customHeight="1">
      <c r="A53" s="16" t="s">
        <v>94</v>
      </c>
      <c r="B53" s="17" t="s">
        <v>92</v>
      </c>
      <c r="C53" s="17" t="s">
        <v>53</v>
      </c>
      <c r="D53" s="23">
        <v>43970</v>
      </c>
      <c r="E53" s="23">
        <v>44155</v>
      </c>
      <c r="F53" s="21">
        <v>550000000</v>
      </c>
      <c r="G53" s="22">
        <v>3.57</v>
      </c>
      <c r="H53" s="22"/>
      <c r="I53" s="21">
        <f t="shared" si="8"/>
        <v>9817500</v>
      </c>
      <c r="J53" s="31">
        <v>490.88</v>
      </c>
      <c r="K53" s="28">
        <f t="shared" si="9"/>
        <v>9817990.88</v>
      </c>
      <c r="M53" s="1">
        <f>M52*0.09</f>
        <v>2790</v>
      </c>
    </row>
    <row r="54" spans="1:11" s="1" customFormat="1" ht="21.75" customHeight="1">
      <c r="A54" s="12" t="s">
        <v>95</v>
      </c>
      <c r="B54" s="17"/>
      <c r="C54" s="17"/>
      <c r="D54" s="18"/>
      <c r="E54" s="18"/>
      <c r="F54" s="15">
        <f>SUM(F55:F58,F60:F62)</f>
        <v>798000000</v>
      </c>
      <c r="G54" s="15"/>
      <c r="H54" s="15">
        <f>SUM(H55:H61)</f>
        <v>0</v>
      </c>
      <c r="I54" s="15">
        <f>SUM(I55:I62)</f>
        <v>28110400</v>
      </c>
      <c r="J54" s="28">
        <f>SUM(J55:J62)</f>
        <v>1405.59</v>
      </c>
      <c r="K54" s="28">
        <f>SUM(K55:K62)</f>
        <v>28111805.590000004</v>
      </c>
    </row>
    <row r="55" spans="1:11" s="1" customFormat="1" ht="21.75" customHeight="1">
      <c r="A55" s="16" t="s">
        <v>96</v>
      </c>
      <c r="B55" s="17" t="s">
        <v>45</v>
      </c>
      <c r="C55" s="17" t="s">
        <v>53</v>
      </c>
      <c r="D55" s="18">
        <v>42545</v>
      </c>
      <c r="E55" s="18">
        <v>44000</v>
      </c>
      <c r="F55" s="15">
        <v>50000000</v>
      </c>
      <c r="G55" s="19">
        <v>2.76</v>
      </c>
      <c r="H55" s="15"/>
      <c r="I55" s="15">
        <f>F55*G55/100</f>
        <v>1380000</v>
      </c>
      <c r="J55" s="28">
        <v>69</v>
      </c>
      <c r="K55" s="28">
        <f>SUM(H55:J55)</f>
        <v>1380069</v>
      </c>
    </row>
    <row r="56" spans="1:11" s="1" customFormat="1" ht="21.75" customHeight="1">
      <c r="A56" s="16" t="s">
        <v>97</v>
      </c>
      <c r="B56" s="17" t="s">
        <v>49</v>
      </c>
      <c r="C56" s="17" t="s">
        <v>53</v>
      </c>
      <c r="D56" s="18">
        <v>42682</v>
      </c>
      <c r="E56" s="18">
        <v>44133</v>
      </c>
      <c r="F56" s="15">
        <v>100000000</v>
      </c>
      <c r="G56" s="19">
        <v>2.7</v>
      </c>
      <c r="H56" s="15"/>
      <c r="I56" s="15">
        <f>F56*G56/100</f>
        <v>2700000</v>
      </c>
      <c r="J56" s="28">
        <v>135</v>
      </c>
      <c r="K56" s="28">
        <f aca="true" t="shared" si="10" ref="K56:K62">SUM(H56:J56)</f>
        <v>2700135</v>
      </c>
    </row>
    <row r="57" spans="1:11" s="1" customFormat="1" ht="21.75" customHeight="1">
      <c r="A57" s="16" t="s">
        <v>57</v>
      </c>
      <c r="B57" s="17" t="s">
        <v>45</v>
      </c>
      <c r="C57" s="17" t="s">
        <v>53</v>
      </c>
      <c r="D57" s="18">
        <v>42902</v>
      </c>
      <c r="E57" s="23">
        <v>43992</v>
      </c>
      <c r="F57" s="21">
        <v>80000000</v>
      </c>
      <c r="G57" s="22">
        <v>3.96</v>
      </c>
      <c r="H57" s="21"/>
      <c r="I57" s="15">
        <f aca="true" t="shared" si="11" ref="I57:I62">F57*G57/100</f>
        <v>3168000</v>
      </c>
      <c r="J57" s="28">
        <v>158.4</v>
      </c>
      <c r="K57" s="28">
        <f t="shared" si="10"/>
        <v>3168158.4</v>
      </c>
    </row>
    <row r="58" spans="1:11" s="1" customFormat="1" ht="21.75" customHeight="1">
      <c r="A58" s="16" t="s">
        <v>98</v>
      </c>
      <c r="B58" s="17" t="s">
        <v>45</v>
      </c>
      <c r="C58" s="17" t="s">
        <v>70</v>
      </c>
      <c r="D58" s="18">
        <v>43371</v>
      </c>
      <c r="E58" s="23">
        <v>44103</v>
      </c>
      <c r="F58" s="21">
        <v>360000000</v>
      </c>
      <c r="G58" s="22">
        <v>3.89</v>
      </c>
      <c r="H58" s="21"/>
      <c r="I58" s="21">
        <f t="shared" si="11"/>
        <v>14004000</v>
      </c>
      <c r="J58" s="31">
        <v>700.2</v>
      </c>
      <c r="K58" s="28">
        <f t="shared" si="10"/>
        <v>14004700.2</v>
      </c>
    </row>
    <row r="59" spans="1:11" s="1" customFormat="1" ht="21.75" customHeight="1">
      <c r="A59" s="16" t="s">
        <v>74</v>
      </c>
      <c r="B59" s="17" t="s">
        <v>51</v>
      </c>
      <c r="C59" s="17" t="s">
        <v>46</v>
      </c>
      <c r="D59" s="18">
        <v>43517</v>
      </c>
      <c r="E59" s="23">
        <v>43874</v>
      </c>
      <c r="F59" s="21">
        <v>100000000</v>
      </c>
      <c r="G59" s="22">
        <v>3.35</v>
      </c>
      <c r="H59" s="21"/>
      <c r="I59" s="21">
        <f aca="true" t="shared" si="12" ref="I59:I61">F59*G59/100/2</f>
        <v>1675000</v>
      </c>
      <c r="J59" s="31">
        <v>83.76</v>
      </c>
      <c r="K59" s="28">
        <f t="shared" si="10"/>
        <v>1675083.76</v>
      </c>
    </row>
    <row r="60" spans="1:11" s="1" customFormat="1" ht="21.75" customHeight="1">
      <c r="A60" s="16" t="s">
        <v>74</v>
      </c>
      <c r="B60" s="17" t="s">
        <v>51</v>
      </c>
      <c r="C60" s="17" t="s">
        <v>46</v>
      </c>
      <c r="D60" s="18">
        <v>43517</v>
      </c>
      <c r="E60" s="23">
        <v>44056</v>
      </c>
      <c r="F60" s="21">
        <v>100000000</v>
      </c>
      <c r="G60" s="22">
        <v>3.35</v>
      </c>
      <c r="H60" s="21"/>
      <c r="I60" s="21">
        <f t="shared" si="12"/>
        <v>1675000</v>
      </c>
      <c r="J60" s="31">
        <v>83.76</v>
      </c>
      <c r="K60" s="28">
        <f t="shared" si="10"/>
        <v>1675083.76</v>
      </c>
    </row>
    <row r="61" spans="1:11" s="1" customFormat="1" ht="21.75" customHeight="1">
      <c r="A61" s="16" t="s">
        <v>99</v>
      </c>
      <c r="B61" s="17" t="s">
        <v>45</v>
      </c>
      <c r="C61" s="17" t="s">
        <v>70</v>
      </c>
      <c r="D61" s="18">
        <v>43668</v>
      </c>
      <c r="E61" s="23">
        <v>44026</v>
      </c>
      <c r="F61" s="21">
        <v>50000000</v>
      </c>
      <c r="G61" s="22">
        <v>3.27</v>
      </c>
      <c r="H61" s="21"/>
      <c r="I61" s="21">
        <f t="shared" si="11"/>
        <v>1635000</v>
      </c>
      <c r="J61" s="31">
        <v>81.8</v>
      </c>
      <c r="K61" s="28">
        <f t="shared" si="10"/>
        <v>1635081.8</v>
      </c>
    </row>
    <row r="62" spans="1:11" s="1" customFormat="1" ht="21.75" customHeight="1">
      <c r="A62" s="16" t="s">
        <v>85</v>
      </c>
      <c r="B62" s="17" t="s">
        <v>45</v>
      </c>
      <c r="C62" s="17" t="s">
        <v>86</v>
      </c>
      <c r="D62" s="18">
        <v>43727</v>
      </c>
      <c r="E62" s="23">
        <v>44084</v>
      </c>
      <c r="F62" s="21">
        <v>58000000</v>
      </c>
      <c r="G62" s="22">
        <v>3.23</v>
      </c>
      <c r="H62" s="21"/>
      <c r="I62" s="21">
        <f t="shared" si="11"/>
        <v>1873400</v>
      </c>
      <c r="J62" s="31">
        <v>93.66999999999999</v>
      </c>
      <c r="K62" s="28">
        <f t="shared" si="10"/>
        <v>1873493.67</v>
      </c>
    </row>
    <row r="63" spans="1:11" s="1" customFormat="1" ht="21.75" customHeight="1">
      <c r="A63" s="12" t="s">
        <v>100</v>
      </c>
      <c r="B63" s="17"/>
      <c r="C63" s="17"/>
      <c r="D63" s="14"/>
      <c r="E63" s="25"/>
      <c r="F63" s="21">
        <f>SUM(F64:F67,F68,F70,F72:F73,F75:F76)</f>
        <v>1210000000</v>
      </c>
      <c r="G63" s="21"/>
      <c r="H63" s="21">
        <f>SUM(H64:H76)</f>
        <v>200000000</v>
      </c>
      <c r="I63" s="21">
        <f>SUM(I64:I76)</f>
        <v>42076500</v>
      </c>
      <c r="J63" s="31">
        <f>SUM(J64:J76)</f>
        <v>12103.816820201362</v>
      </c>
      <c r="K63" s="31">
        <f>SUM(K64:K76)</f>
        <v>242088603.81682017</v>
      </c>
    </row>
    <row r="64" spans="1:11" s="1" customFormat="1" ht="21.75" customHeight="1">
      <c r="A64" s="16" t="s">
        <v>101</v>
      </c>
      <c r="B64" s="17" t="s">
        <v>60</v>
      </c>
      <c r="C64" s="17" t="s">
        <v>68</v>
      </c>
      <c r="D64" s="18">
        <v>42983</v>
      </c>
      <c r="E64" s="23">
        <v>44070</v>
      </c>
      <c r="F64" s="21">
        <v>200000000</v>
      </c>
      <c r="G64" s="22">
        <v>3.58</v>
      </c>
      <c r="H64" s="21">
        <v>200000000</v>
      </c>
      <c r="I64" s="15">
        <f>F64*G64/100</f>
        <v>7160000</v>
      </c>
      <c r="J64" s="28">
        <v>10357.966820201362</v>
      </c>
      <c r="K64" s="28">
        <f aca="true" t="shared" si="13" ref="K64:K75">SUM(H64:J64)</f>
        <v>207170357.9668202</v>
      </c>
    </row>
    <row r="65" spans="1:11" s="1" customFormat="1" ht="21.75" customHeight="1">
      <c r="A65" s="16" t="s">
        <v>62</v>
      </c>
      <c r="B65" s="17" t="s">
        <v>49</v>
      </c>
      <c r="C65" s="17" t="s">
        <v>46</v>
      </c>
      <c r="D65" s="24">
        <v>43287</v>
      </c>
      <c r="E65" s="23">
        <v>44012</v>
      </c>
      <c r="F65" s="21">
        <v>60000000</v>
      </c>
      <c r="G65" s="22">
        <v>3.89</v>
      </c>
      <c r="H65" s="21"/>
      <c r="I65" s="21">
        <f>F65*G65/100</f>
        <v>2334000</v>
      </c>
      <c r="J65" s="31">
        <v>116.69999999999999</v>
      </c>
      <c r="K65" s="28">
        <f t="shared" si="13"/>
        <v>2334116.7</v>
      </c>
    </row>
    <row r="66" spans="1:11" s="1" customFormat="1" ht="21.75" customHeight="1">
      <c r="A66" s="16" t="s">
        <v>67</v>
      </c>
      <c r="B66" s="17" t="s">
        <v>45</v>
      </c>
      <c r="C66" s="17" t="s">
        <v>79</v>
      </c>
      <c r="D66" s="18">
        <v>43199</v>
      </c>
      <c r="E66" s="23">
        <v>43922</v>
      </c>
      <c r="F66" s="21">
        <v>100000000</v>
      </c>
      <c r="G66" s="22">
        <v>3.65</v>
      </c>
      <c r="H66" s="21"/>
      <c r="I66" s="21">
        <f>F66*G66/100</f>
        <v>3650000</v>
      </c>
      <c r="J66" s="31">
        <v>182.5</v>
      </c>
      <c r="K66" s="28">
        <f t="shared" si="13"/>
        <v>3650182.5</v>
      </c>
    </row>
    <row r="67" spans="1:11" s="1" customFormat="1" ht="21.75" customHeight="1">
      <c r="A67" s="16" t="s">
        <v>69</v>
      </c>
      <c r="B67" s="17" t="s">
        <v>45</v>
      </c>
      <c r="C67" s="17" t="s">
        <v>53</v>
      </c>
      <c r="D67" s="18">
        <v>43404</v>
      </c>
      <c r="E67" s="23">
        <v>44126</v>
      </c>
      <c r="F67" s="21">
        <v>100000000</v>
      </c>
      <c r="G67" s="22">
        <v>3.74</v>
      </c>
      <c r="H67" s="21"/>
      <c r="I67" s="21">
        <f>F67*G67/100</f>
        <v>3740000</v>
      </c>
      <c r="J67" s="31">
        <v>187</v>
      </c>
      <c r="K67" s="28">
        <f t="shared" si="13"/>
        <v>3740187</v>
      </c>
    </row>
    <row r="68" spans="1:11" s="1" customFormat="1" ht="21.75" customHeight="1">
      <c r="A68" s="16" t="s">
        <v>102</v>
      </c>
      <c r="B68" s="17" t="s">
        <v>51</v>
      </c>
      <c r="C68" s="17" t="s">
        <v>103</v>
      </c>
      <c r="D68" s="18">
        <v>43668</v>
      </c>
      <c r="E68" s="23">
        <v>43844</v>
      </c>
      <c r="F68" s="21">
        <v>200000000</v>
      </c>
      <c r="G68" s="22">
        <v>3.42</v>
      </c>
      <c r="H68" s="21"/>
      <c r="I68" s="21">
        <f aca="true" t="shared" si="14" ref="I68:I72">F68*G68/100/2</f>
        <v>3420000</v>
      </c>
      <c r="J68" s="31">
        <v>171</v>
      </c>
      <c r="K68" s="28">
        <f t="shared" si="13"/>
        <v>3420171</v>
      </c>
    </row>
    <row r="69" spans="1:11" s="1" customFormat="1" ht="21.75" customHeight="1">
      <c r="A69" s="16" t="s">
        <v>102</v>
      </c>
      <c r="B69" s="17" t="s">
        <v>51</v>
      </c>
      <c r="C69" s="17" t="s">
        <v>103</v>
      </c>
      <c r="D69" s="18">
        <v>43668</v>
      </c>
      <c r="E69" s="23">
        <v>44026</v>
      </c>
      <c r="F69" s="21">
        <v>200000000</v>
      </c>
      <c r="G69" s="22">
        <v>3.42</v>
      </c>
      <c r="H69" s="21"/>
      <c r="I69" s="21">
        <f t="shared" si="14"/>
        <v>3420000</v>
      </c>
      <c r="J69" s="31">
        <v>171</v>
      </c>
      <c r="K69" s="28">
        <f t="shared" si="13"/>
        <v>3420171</v>
      </c>
    </row>
    <row r="70" spans="1:11" s="1" customFormat="1" ht="21.75" customHeight="1">
      <c r="A70" s="16" t="s">
        <v>74</v>
      </c>
      <c r="B70" s="17" t="s">
        <v>51</v>
      </c>
      <c r="C70" s="17" t="s">
        <v>46</v>
      </c>
      <c r="D70" s="18">
        <v>43517</v>
      </c>
      <c r="E70" s="23">
        <v>43874</v>
      </c>
      <c r="F70" s="21">
        <v>100000000</v>
      </c>
      <c r="G70" s="22">
        <v>3.35</v>
      </c>
      <c r="H70" s="21"/>
      <c r="I70" s="21">
        <f t="shared" si="14"/>
        <v>1675000</v>
      </c>
      <c r="J70" s="31">
        <v>83.76</v>
      </c>
      <c r="K70" s="28">
        <f t="shared" si="13"/>
        <v>1675083.76</v>
      </c>
    </row>
    <row r="71" spans="1:11" s="1" customFormat="1" ht="21.75" customHeight="1">
      <c r="A71" s="16" t="s">
        <v>74</v>
      </c>
      <c r="B71" s="17" t="s">
        <v>51</v>
      </c>
      <c r="C71" s="17" t="s">
        <v>46</v>
      </c>
      <c r="D71" s="18">
        <v>43517</v>
      </c>
      <c r="E71" s="23">
        <v>44056</v>
      </c>
      <c r="F71" s="21">
        <v>100000000</v>
      </c>
      <c r="G71" s="22">
        <v>3.35</v>
      </c>
      <c r="H71" s="21"/>
      <c r="I71" s="21">
        <f t="shared" si="14"/>
        <v>1675000</v>
      </c>
      <c r="J71" s="31">
        <v>83.76</v>
      </c>
      <c r="K71" s="28">
        <f t="shared" si="13"/>
        <v>1675083.76</v>
      </c>
    </row>
    <row r="72" spans="1:11" s="1" customFormat="1" ht="21.75" customHeight="1">
      <c r="A72" s="16" t="s">
        <v>104</v>
      </c>
      <c r="B72" s="17" t="s">
        <v>49</v>
      </c>
      <c r="C72" s="17" t="s">
        <v>53</v>
      </c>
      <c r="D72" s="18">
        <v>43566</v>
      </c>
      <c r="E72" s="23">
        <v>43923</v>
      </c>
      <c r="F72" s="21">
        <v>50000000</v>
      </c>
      <c r="G72" s="22">
        <v>3.54</v>
      </c>
      <c r="H72" s="21"/>
      <c r="I72" s="21">
        <f>F72*G72/100</f>
        <v>1770000</v>
      </c>
      <c r="J72" s="31">
        <v>88.5</v>
      </c>
      <c r="K72" s="28">
        <f t="shared" si="13"/>
        <v>1770088.5</v>
      </c>
    </row>
    <row r="73" spans="1:11" s="1" customFormat="1" ht="21.75" customHeight="1">
      <c r="A73" s="16" t="s">
        <v>105</v>
      </c>
      <c r="B73" s="17" t="s">
        <v>51</v>
      </c>
      <c r="C73" s="17" t="s">
        <v>103</v>
      </c>
      <c r="D73" s="18">
        <v>43566</v>
      </c>
      <c r="E73" s="23">
        <v>43923</v>
      </c>
      <c r="F73" s="21">
        <v>150000000</v>
      </c>
      <c r="G73" s="22">
        <v>3.52</v>
      </c>
      <c r="H73" s="21"/>
      <c r="I73" s="21">
        <f aca="true" t="shared" si="15" ref="I73:I76">F73*G73/100/2</f>
        <v>2640000</v>
      </c>
      <c r="J73" s="31">
        <v>132</v>
      </c>
      <c r="K73" s="28">
        <f t="shared" si="13"/>
        <v>2640132</v>
      </c>
    </row>
    <row r="74" spans="1:11" s="1" customFormat="1" ht="21.75" customHeight="1">
      <c r="A74" s="16" t="s">
        <v>105</v>
      </c>
      <c r="B74" s="17" t="s">
        <v>51</v>
      </c>
      <c r="C74" s="17" t="s">
        <v>103</v>
      </c>
      <c r="D74" s="18">
        <v>43566</v>
      </c>
      <c r="E74" s="23">
        <v>44104</v>
      </c>
      <c r="F74" s="21">
        <v>150000000</v>
      </c>
      <c r="G74" s="22">
        <v>3.52</v>
      </c>
      <c r="H74" s="21"/>
      <c r="I74" s="21">
        <f t="shared" si="15"/>
        <v>2640000</v>
      </c>
      <c r="J74" s="31">
        <v>132</v>
      </c>
      <c r="K74" s="28">
        <f t="shared" si="13"/>
        <v>2640132</v>
      </c>
    </row>
    <row r="75" spans="1:11" s="1" customFormat="1" ht="21.75" customHeight="1">
      <c r="A75" s="16" t="s">
        <v>82</v>
      </c>
      <c r="B75" s="17" t="s">
        <v>49</v>
      </c>
      <c r="C75" s="17" t="s">
        <v>79</v>
      </c>
      <c r="D75" s="18">
        <v>43629</v>
      </c>
      <c r="E75" s="23">
        <v>43986</v>
      </c>
      <c r="F75" s="21">
        <v>200000000</v>
      </c>
      <c r="G75" s="22">
        <v>3.53</v>
      </c>
      <c r="H75" s="21"/>
      <c r="I75" s="21">
        <f>F75*G75/100</f>
        <v>7060000</v>
      </c>
      <c r="J75" s="31">
        <v>353</v>
      </c>
      <c r="K75" s="28">
        <f t="shared" si="13"/>
        <v>7060353</v>
      </c>
    </row>
    <row r="76" spans="1:11" s="1" customFormat="1" ht="21.75" customHeight="1">
      <c r="A76" s="16" t="s">
        <v>94</v>
      </c>
      <c r="B76" s="17" t="s">
        <v>92</v>
      </c>
      <c r="C76" s="17" t="s">
        <v>53</v>
      </c>
      <c r="D76" s="23">
        <v>43970</v>
      </c>
      <c r="E76" s="23">
        <v>44155</v>
      </c>
      <c r="F76" s="21">
        <v>50000000</v>
      </c>
      <c r="G76" s="22">
        <v>3.57</v>
      </c>
      <c r="H76" s="22"/>
      <c r="I76" s="21">
        <f t="shared" si="15"/>
        <v>892500</v>
      </c>
      <c r="J76" s="31">
        <v>44.63</v>
      </c>
      <c r="K76" s="28">
        <f>SUM(I76:J76)</f>
        <v>892544.63</v>
      </c>
    </row>
    <row r="77" spans="1:11" s="1" customFormat="1" ht="21.75" customHeight="1">
      <c r="A77" s="12" t="s">
        <v>106</v>
      </c>
      <c r="B77" s="13"/>
      <c r="C77" s="13"/>
      <c r="D77" s="14"/>
      <c r="E77" s="14"/>
      <c r="F77" s="15">
        <f>SUM(F78:F80,F82:F86,F88,F90,F92:F93,F95,F97:F104)</f>
        <v>1658280900</v>
      </c>
      <c r="G77" s="15"/>
      <c r="H77" s="15">
        <f>SUM(H78:H104)</f>
        <v>50000000</v>
      </c>
      <c r="I77" s="15">
        <f>SUM(I78:I104)</f>
        <v>51012697.435</v>
      </c>
      <c r="J77" s="28">
        <f>SUM(J78:J104)</f>
        <v>5050.646965157889</v>
      </c>
      <c r="K77" s="28">
        <f>SUM(K78:K104)</f>
        <v>101017748.0819652</v>
      </c>
    </row>
    <row r="78" spans="1:11" s="1" customFormat="1" ht="21.75" customHeight="1">
      <c r="A78" s="16" t="s">
        <v>107</v>
      </c>
      <c r="B78" s="17" t="s">
        <v>45</v>
      </c>
      <c r="C78" s="17" t="s">
        <v>46</v>
      </c>
      <c r="D78" s="18">
        <v>42167</v>
      </c>
      <c r="E78" s="18">
        <v>43986</v>
      </c>
      <c r="F78" s="15">
        <v>50000000</v>
      </c>
      <c r="G78" s="19">
        <v>3.25</v>
      </c>
      <c r="H78" s="15">
        <v>50000000</v>
      </c>
      <c r="I78" s="15">
        <f>F78*3.25%</f>
        <v>1625000</v>
      </c>
      <c r="J78" s="28">
        <v>2581.25</v>
      </c>
      <c r="K78" s="28">
        <f>SUM(H78:J78)</f>
        <v>51627581.25</v>
      </c>
    </row>
    <row r="79" spans="1:11" s="1" customFormat="1" ht="21.75" customHeight="1">
      <c r="A79" s="16" t="s">
        <v>108</v>
      </c>
      <c r="B79" s="17" t="s">
        <v>49</v>
      </c>
      <c r="C79" s="17" t="s">
        <v>46</v>
      </c>
      <c r="D79" s="18">
        <v>42167</v>
      </c>
      <c r="E79" s="18">
        <v>43986</v>
      </c>
      <c r="F79" s="15">
        <v>100000000</v>
      </c>
      <c r="G79" s="19">
        <v>3.52</v>
      </c>
      <c r="H79" s="15"/>
      <c r="I79" s="15">
        <f>F79*3.52%</f>
        <v>3520000</v>
      </c>
      <c r="J79" s="28">
        <v>176</v>
      </c>
      <c r="K79" s="28">
        <f aca="true" t="shared" si="16" ref="K79:K99">SUM(H79:J79)</f>
        <v>3520176</v>
      </c>
    </row>
    <row r="80" spans="1:11" s="1" customFormat="1" ht="21.75" customHeight="1">
      <c r="A80" s="16" t="s">
        <v>109</v>
      </c>
      <c r="B80" s="17" t="s">
        <v>51</v>
      </c>
      <c r="C80" s="17" t="s">
        <v>46</v>
      </c>
      <c r="D80" s="18">
        <v>42167</v>
      </c>
      <c r="E80" s="18">
        <v>43986</v>
      </c>
      <c r="F80" s="15">
        <v>100000000</v>
      </c>
      <c r="G80" s="19">
        <v>3.58</v>
      </c>
      <c r="H80" s="15"/>
      <c r="I80" s="15">
        <f>F80*3.58%/2</f>
        <v>1790000</v>
      </c>
      <c r="J80" s="28">
        <v>89.5</v>
      </c>
      <c r="K80" s="28">
        <f t="shared" si="16"/>
        <v>1790089.5</v>
      </c>
    </row>
    <row r="81" spans="1:11" s="1" customFormat="1" ht="21.75" customHeight="1">
      <c r="A81" s="16" t="s">
        <v>109</v>
      </c>
      <c r="B81" s="17" t="s">
        <v>51</v>
      </c>
      <c r="C81" s="17" t="s">
        <v>46</v>
      </c>
      <c r="D81" s="18">
        <v>42167</v>
      </c>
      <c r="E81" s="18">
        <v>44169</v>
      </c>
      <c r="F81" s="15">
        <v>100000000</v>
      </c>
      <c r="G81" s="19">
        <v>3.58</v>
      </c>
      <c r="H81" s="15"/>
      <c r="I81" s="15">
        <f>F81*3.58%/2</f>
        <v>1790000</v>
      </c>
      <c r="J81" s="28">
        <v>89.5</v>
      </c>
      <c r="K81" s="28">
        <f t="shared" si="16"/>
        <v>1790089.5</v>
      </c>
    </row>
    <row r="82" spans="1:11" s="1" customFormat="1" ht="21.75" customHeight="1">
      <c r="A82" s="16" t="s">
        <v>96</v>
      </c>
      <c r="B82" s="17" t="s">
        <v>45</v>
      </c>
      <c r="C82" s="17" t="s">
        <v>53</v>
      </c>
      <c r="D82" s="18">
        <v>42545</v>
      </c>
      <c r="E82" s="18">
        <v>44000</v>
      </c>
      <c r="F82" s="15">
        <v>250000000</v>
      </c>
      <c r="G82" s="19">
        <v>2.76</v>
      </c>
      <c r="H82" s="15"/>
      <c r="I82" s="15">
        <f>F82*G82/100</f>
        <v>6900000</v>
      </c>
      <c r="J82" s="28">
        <v>345</v>
      </c>
      <c r="K82" s="28">
        <f t="shared" si="16"/>
        <v>6900345</v>
      </c>
    </row>
    <row r="83" spans="1:11" s="1" customFormat="1" ht="21.75" customHeight="1">
      <c r="A83" s="16" t="s">
        <v>110</v>
      </c>
      <c r="B83" s="17" t="s">
        <v>49</v>
      </c>
      <c r="C83" s="17" t="s">
        <v>68</v>
      </c>
      <c r="D83" s="18">
        <v>42815</v>
      </c>
      <c r="E83" s="18">
        <v>43902</v>
      </c>
      <c r="F83" s="15">
        <v>62800000</v>
      </c>
      <c r="G83" s="19">
        <v>3.4</v>
      </c>
      <c r="H83" s="15"/>
      <c r="I83" s="15">
        <f>F83*G83/100</f>
        <v>2135200</v>
      </c>
      <c r="J83" s="28">
        <v>106.76</v>
      </c>
      <c r="K83" s="28">
        <f t="shared" si="16"/>
        <v>2135306.76</v>
      </c>
    </row>
    <row r="84" spans="1:11" s="1" customFormat="1" ht="21.75" customHeight="1">
      <c r="A84" s="16" t="s">
        <v>57</v>
      </c>
      <c r="B84" s="17" t="s">
        <v>45</v>
      </c>
      <c r="C84" s="17" t="s">
        <v>53</v>
      </c>
      <c r="D84" s="18">
        <v>42902</v>
      </c>
      <c r="E84" s="23">
        <v>43992</v>
      </c>
      <c r="F84" s="21">
        <v>100000000</v>
      </c>
      <c r="G84" s="22">
        <v>3.96</v>
      </c>
      <c r="H84" s="21"/>
      <c r="I84" s="15">
        <f>F84*G84/100</f>
        <v>3960000</v>
      </c>
      <c r="J84" s="28">
        <v>198</v>
      </c>
      <c r="K84" s="28">
        <f t="shared" si="16"/>
        <v>3960198</v>
      </c>
    </row>
    <row r="85" spans="1:11" s="1" customFormat="1" ht="21.75" customHeight="1">
      <c r="A85" s="16" t="s">
        <v>61</v>
      </c>
      <c r="B85" s="17" t="s">
        <v>45</v>
      </c>
      <c r="C85" s="17" t="s">
        <v>46</v>
      </c>
      <c r="D85" s="24">
        <v>43287</v>
      </c>
      <c r="E85" s="23">
        <v>44012</v>
      </c>
      <c r="F85" s="21">
        <v>50000000</v>
      </c>
      <c r="G85" s="22">
        <v>3.33</v>
      </c>
      <c r="H85" s="21"/>
      <c r="I85" s="21">
        <f>F85*G85/100</f>
        <v>1665000</v>
      </c>
      <c r="J85" s="31">
        <v>83.24208521780528</v>
      </c>
      <c r="K85" s="28">
        <f t="shared" si="16"/>
        <v>1665083.2420852177</v>
      </c>
    </row>
    <row r="86" spans="1:11" s="1" customFormat="1" ht="21.75" customHeight="1">
      <c r="A86" s="16" t="s">
        <v>63</v>
      </c>
      <c r="B86" s="17" t="s">
        <v>51</v>
      </c>
      <c r="C86" s="17" t="s">
        <v>46</v>
      </c>
      <c r="D86" s="24">
        <v>43287</v>
      </c>
      <c r="E86" s="23">
        <v>43832</v>
      </c>
      <c r="F86" s="21">
        <v>50000000</v>
      </c>
      <c r="G86" s="22">
        <v>4.04</v>
      </c>
      <c r="H86" s="21"/>
      <c r="I86" s="21">
        <f aca="true" t="shared" si="17" ref="I86:I91">F86*G86/100/2</f>
        <v>1010000</v>
      </c>
      <c r="J86" s="31">
        <v>50.5</v>
      </c>
      <c r="K86" s="28">
        <f t="shared" si="16"/>
        <v>1010050.5</v>
      </c>
    </row>
    <row r="87" spans="1:11" s="1" customFormat="1" ht="21.75" customHeight="1">
      <c r="A87" s="16" t="s">
        <v>63</v>
      </c>
      <c r="B87" s="17" t="s">
        <v>51</v>
      </c>
      <c r="C87" s="17" t="s">
        <v>46</v>
      </c>
      <c r="D87" s="24">
        <v>43287</v>
      </c>
      <c r="E87" s="23">
        <v>44012</v>
      </c>
      <c r="F87" s="21">
        <v>50000000</v>
      </c>
      <c r="G87" s="22">
        <v>4.04</v>
      </c>
      <c r="H87" s="21"/>
      <c r="I87" s="21">
        <f t="shared" si="17"/>
        <v>1010000</v>
      </c>
      <c r="J87" s="31">
        <v>50.5</v>
      </c>
      <c r="K87" s="28">
        <f t="shared" si="16"/>
        <v>1010050.5</v>
      </c>
    </row>
    <row r="88" spans="1:11" s="1" customFormat="1" ht="21.75" customHeight="1">
      <c r="A88" s="16" t="s">
        <v>66</v>
      </c>
      <c r="B88" s="17" t="s">
        <v>51</v>
      </c>
      <c r="C88" s="17" t="s">
        <v>53</v>
      </c>
      <c r="D88" s="18">
        <v>43353</v>
      </c>
      <c r="E88" s="23">
        <v>43892</v>
      </c>
      <c r="F88" s="21">
        <v>50000000</v>
      </c>
      <c r="G88" s="22">
        <v>4.01</v>
      </c>
      <c r="H88" s="21"/>
      <c r="I88" s="21">
        <f t="shared" si="17"/>
        <v>1002500</v>
      </c>
      <c r="J88" s="31">
        <v>50.126689189189186</v>
      </c>
      <c r="K88" s="28">
        <f t="shared" si="16"/>
        <v>1002550.1266891892</v>
      </c>
    </row>
    <row r="89" spans="1:11" s="1" customFormat="1" ht="21.75" customHeight="1">
      <c r="A89" s="16" t="s">
        <v>66</v>
      </c>
      <c r="B89" s="17" t="s">
        <v>51</v>
      </c>
      <c r="C89" s="17" t="s">
        <v>53</v>
      </c>
      <c r="D89" s="18">
        <v>43353</v>
      </c>
      <c r="E89" s="23">
        <v>44076</v>
      </c>
      <c r="F89" s="21">
        <v>50000000</v>
      </c>
      <c r="G89" s="22">
        <v>4.01</v>
      </c>
      <c r="H89" s="21"/>
      <c r="I89" s="21">
        <f t="shared" si="17"/>
        <v>1002500</v>
      </c>
      <c r="J89" s="31">
        <v>50.126689189189186</v>
      </c>
      <c r="K89" s="28">
        <f t="shared" si="16"/>
        <v>1002550.1266891892</v>
      </c>
    </row>
    <row r="90" spans="1:11" s="1" customFormat="1" ht="21.75" customHeight="1">
      <c r="A90" s="16" t="s">
        <v>111</v>
      </c>
      <c r="B90" s="17" t="s">
        <v>51</v>
      </c>
      <c r="C90" s="17" t="s">
        <v>53</v>
      </c>
      <c r="D90" s="18">
        <v>43668</v>
      </c>
      <c r="E90" s="23">
        <v>43844</v>
      </c>
      <c r="F90" s="21">
        <v>125000000</v>
      </c>
      <c r="G90" s="22">
        <v>3.42</v>
      </c>
      <c r="H90" s="21"/>
      <c r="I90" s="21">
        <f t="shared" si="17"/>
        <v>2137500</v>
      </c>
      <c r="J90" s="31">
        <v>106.88110749185668</v>
      </c>
      <c r="K90" s="28">
        <f t="shared" si="16"/>
        <v>2137606.881107492</v>
      </c>
    </row>
    <row r="91" spans="1:11" s="1" customFormat="1" ht="21.75" customHeight="1">
      <c r="A91" s="16" t="s">
        <v>111</v>
      </c>
      <c r="B91" s="17" t="s">
        <v>51</v>
      </c>
      <c r="C91" s="17" t="s">
        <v>53</v>
      </c>
      <c r="D91" s="18">
        <v>43668</v>
      </c>
      <c r="E91" s="23">
        <v>44026</v>
      </c>
      <c r="F91" s="21">
        <v>125000000</v>
      </c>
      <c r="G91" s="22">
        <v>3.42</v>
      </c>
      <c r="H91" s="21"/>
      <c r="I91" s="21">
        <f t="shared" si="17"/>
        <v>2137500</v>
      </c>
      <c r="J91" s="31">
        <v>106.88110749185668</v>
      </c>
      <c r="K91" s="28">
        <f t="shared" si="16"/>
        <v>2137606.881107492</v>
      </c>
    </row>
    <row r="92" spans="1:11" s="1" customFormat="1" ht="21.75" customHeight="1">
      <c r="A92" s="16" t="s">
        <v>73</v>
      </c>
      <c r="B92" s="17" t="s">
        <v>49</v>
      </c>
      <c r="C92" s="17" t="s">
        <v>46</v>
      </c>
      <c r="D92" s="18">
        <v>43517</v>
      </c>
      <c r="E92" s="23">
        <v>43874</v>
      </c>
      <c r="F92" s="21">
        <v>100000000</v>
      </c>
      <c r="G92" s="22">
        <v>3.3</v>
      </c>
      <c r="H92" s="21"/>
      <c r="I92" s="21">
        <f>F92*G92/100</f>
        <v>3300000</v>
      </c>
      <c r="J92" s="31">
        <v>165</v>
      </c>
      <c r="K92" s="28">
        <f t="shared" si="16"/>
        <v>3300165</v>
      </c>
    </row>
    <row r="93" spans="1:11" s="1" customFormat="1" ht="21.75" customHeight="1">
      <c r="A93" s="16" t="s">
        <v>112</v>
      </c>
      <c r="B93" s="17" t="s">
        <v>51</v>
      </c>
      <c r="C93" s="17" t="s">
        <v>53</v>
      </c>
      <c r="D93" s="18">
        <v>43517</v>
      </c>
      <c r="E93" s="23">
        <v>43874</v>
      </c>
      <c r="F93" s="21">
        <v>150000000</v>
      </c>
      <c r="G93" s="22">
        <v>3.35</v>
      </c>
      <c r="H93" s="21"/>
      <c r="I93" s="21">
        <f aca="true" t="shared" si="18" ref="I93:I96">F93*G93/100/2</f>
        <v>2512500</v>
      </c>
      <c r="J93" s="31">
        <v>125.625</v>
      </c>
      <c r="K93" s="28">
        <f t="shared" si="16"/>
        <v>2512625.625</v>
      </c>
    </row>
    <row r="94" spans="1:11" s="1" customFormat="1" ht="21.75" customHeight="1">
      <c r="A94" s="16" t="s">
        <v>112</v>
      </c>
      <c r="B94" s="17" t="s">
        <v>51</v>
      </c>
      <c r="C94" s="17" t="s">
        <v>53</v>
      </c>
      <c r="D94" s="18">
        <v>43517</v>
      </c>
      <c r="E94" s="23">
        <v>44056</v>
      </c>
      <c r="F94" s="21">
        <v>150000000</v>
      </c>
      <c r="G94" s="22">
        <v>3.35</v>
      </c>
      <c r="H94" s="21"/>
      <c r="I94" s="21">
        <f t="shared" si="18"/>
        <v>2512500</v>
      </c>
      <c r="J94" s="31">
        <v>125.625</v>
      </c>
      <c r="K94" s="28">
        <f t="shared" si="16"/>
        <v>2512625.625</v>
      </c>
    </row>
    <row r="95" spans="1:11" s="1" customFormat="1" ht="21.75" customHeight="1">
      <c r="A95" s="16" t="s">
        <v>77</v>
      </c>
      <c r="B95" s="17" t="s">
        <v>78</v>
      </c>
      <c r="C95" s="17" t="s">
        <v>79</v>
      </c>
      <c r="D95" s="18">
        <v>43727</v>
      </c>
      <c r="E95" s="23">
        <v>43901</v>
      </c>
      <c r="F95" s="21">
        <v>70000000</v>
      </c>
      <c r="G95" s="22">
        <v>3.63</v>
      </c>
      <c r="H95" s="21"/>
      <c r="I95" s="21">
        <f t="shared" si="18"/>
        <v>1270500</v>
      </c>
      <c r="J95" s="31">
        <v>63.525</v>
      </c>
      <c r="K95" s="28">
        <f t="shared" si="16"/>
        <v>1270563.525</v>
      </c>
    </row>
    <row r="96" spans="1:11" s="1" customFormat="1" ht="21.75" customHeight="1">
      <c r="A96" s="16" t="s">
        <v>77</v>
      </c>
      <c r="B96" s="17" t="s">
        <v>78</v>
      </c>
      <c r="C96" s="17" t="s">
        <v>79</v>
      </c>
      <c r="D96" s="18">
        <v>43727</v>
      </c>
      <c r="E96" s="23">
        <v>44084</v>
      </c>
      <c r="F96" s="21">
        <v>70000000</v>
      </c>
      <c r="G96" s="22">
        <v>3.63</v>
      </c>
      <c r="H96" s="21"/>
      <c r="I96" s="21">
        <f t="shared" si="18"/>
        <v>1270500</v>
      </c>
      <c r="J96" s="31">
        <v>63.525</v>
      </c>
      <c r="K96" s="28">
        <f t="shared" si="16"/>
        <v>1270563.525</v>
      </c>
    </row>
    <row r="97" spans="1:11" s="1" customFormat="1" ht="21.75" customHeight="1">
      <c r="A97" s="16" t="s">
        <v>113</v>
      </c>
      <c r="B97" s="17" t="s">
        <v>45</v>
      </c>
      <c r="C97" s="17" t="s">
        <v>53</v>
      </c>
      <c r="D97" s="18">
        <v>43668</v>
      </c>
      <c r="E97" s="23">
        <v>44026</v>
      </c>
      <c r="F97" s="21">
        <v>20000000</v>
      </c>
      <c r="G97" s="22">
        <v>3.27</v>
      </c>
      <c r="H97" s="21"/>
      <c r="I97" s="21">
        <f aca="true" t="shared" si="19" ref="I97:I99">F97*G97/100</f>
        <v>654000</v>
      </c>
      <c r="J97" s="31">
        <v>32.7</v>
      </c>
      <c r="K97" s="28">
        <f t="shared" si="16"/>
        <v>654032.7</v>
      </c>
    </row>
    <row r="98" spans="1:11" s="1" customFormat="1" ht="21.75" customHeight="1">
      <c r="A98" s="16" t="s">
        <v>114</v>
      </c>
      <c r="B98" s="17" t="s">
        <v>49</v>
      </c>
      <c r="C98" s="17" t="s">
        <v>53</v>
      </c>
      <c r="D98" s="18">
        <v>43668</v>
      </c>
      <c r="E98" s="23">
        <v>44026</v>
      </c>
      <c r="F98" s="21">
        <v>35000000</v>
      </c>
      <c r="G98" s="22">
        <v>3.44</v>
      </c>
      <c r="H98" s="21"/>
      <c r="I98" s="21">
        <f t="shared" si="19"/>
        <v>1204000</v>
      </c>
      <c r="J98" s="31">
        <v>60.2</v>
      </c>
      <c r="K98" s="28">
        <f t="shared" si="16"/>
        <v>1204060.2</v>
      </c>
    </row>
    <row r="99" spans="1:11" s="1" customFormat="1" ht="21.75" customHeight="1">
      <c r="A99" s="16" t="s">
        <v>83</v>
      </c>
      <c r="B99" s="17" t="s">
        <v>45</v>
      </c>
      <c r="C99" s="17" t="s">
        <v>79</v>
      </c>
      <c r="D99" s="18">
        <v>43727</v>
      </c>
      <c r="E99" s="23">
        <v>44084</v>
      </c>
      <c r="F99" s="21">
        <v>45000000</v>
      </c>
      <c r="G99" s="22">
        <v>3.23</v>
      </c>
      <c r="H99" s="21"/>
      <c r="I99" s="21">
        <f t="shared" si="19"/>
        <v>1453500</v>
      </c>
      <c r="J99" s="31">
        <v>72.66928657799275</v>
      </c>
      <c r="K99" s="28">
        <f t="shared" si="16"/>
        <v>1453572.669286578</v>
      </c>
    </row>
    <row r="100" spans="1:11" s="1" customFormat="1" ht="21.75" customHeight="1">
      <c r="A100" s="16" t="s">
        <v>87</v>
      </c>
      <c r="B100" s="17" t="s">
        <v>78</v>
      </c>
      <c r="C100" s="17" t="s">
        <v>53</v>
      </c>
      <c r="D100" s="23">
        <v>43851</v>
      </c>
      <c r="E100" s="23">
        <v>44034</v>
      </c>
      <c r="F100" s="21">
        <v>80000000</v>
      </c>
      <c r="G100" s="22">
        <v>3.62</v>
      </c>
      <c r="H100" s="22"/>
      <c r="I100" s="21">
        <f aca="true" t="shared" si="20" ref="I100:I104">F100*G100/100/2</f>
        <v>1448000</v>
      </c>
      <c r="J100" s="31">
        <v>72.4</v>
      </c>
      <c r="K100" s="28">
        <f aca="true" t="shared" si="21" ref="K100:K104">SUM(I100:J100)</f>
        <v>1448072.4</v>
      </c>
    </row>
    <row r="101" spans="1:11" s="1" customFormat="1" ht="21.75" customHeight="1">
      <c r="A101" s="16" t="s">
        <v>88</v>
      </c>
      <c r="B101" s="17" t="s">
        <v>51</v>
      </c>
      <c r="C101" s="17" t="s">
        <v>53</v>
      </c>
      <c r="D101" s="23">
        <v>43851</v>
      </c>
      <c r="E101" s="23">
        <v>44034</v>
      </c>
      <c r="F101" s="21">
        <v>47000000</v>
      </c>
      <c r="G101" s="22">
        <v>3.33</v>
      </c>
      <c r="H101" s="22"/>
      <c r="I101" s="21">
        <f t="shared" si="20"/>
        <v>782550</v>
      </c>
      <c r="J101" s="31">
        <v>39.13</v>
      </c>
      <c r="K101" s="28">
        <f t="shared" si="21"/>
        <v>782589.13</v>
      </c>
    </row>
    <row r="102" spans="1:11" s="1" customFormat="1" ht="21.75" customHeight="1">
      <c r="A102" s="16" t="s">
        <v>90</v>
      </c>
      <c r="B102" s="17" t="s">
        <v>78</v>
      </c>
      <c r="C102" s="17" t="s">
        <v>46</v>
      </c>
      <c r="D102" s="23">
        <v>43882</v>
      </c>
      <c r="E102" s="23">
        <v>44067</v>
      </c>
      <c r="F102" s="21">
        <v>38480900</v>
      </c>
      <c r="G102" s="22">
        <v>3.43</v>
      </c>
      <c r="H102" s="22"/>
      <c r="I102" s="21">
        <f t="shared" si="20"/>
        <v>659947.435</v>
      </c>
      <c r="J102" s="31">
        <v>33</v>
      </c>
      <c r="K102" s="28">
        <f t="shared" si="21"/>
        <v>659980.435</v>
      </c>
    </row>
    <row r="103" spans="1:11" s="1" customFormat="1" ht="21.75" customHeight="1">
      <c r="A103" s="16" t="s">
        <v>115</v>
      </c>
      <c r="B103" s="17" t="s">
        <v>51</v>
      </c>
      <c r="C103" s="17" t="s">
        <v>53</v>
      </c>
      <c r="D103" s="23">
        <v>43970</v>
      </c>
      <c r="E103" s="23">
        <v>44155</v>
      </c>
      <c r="F103" s="21">
        <v>25000000</v>
      </c>
      <c r="G103" s="22">
        <v>2.94</v>
      </c>
      <c r="H103" s="22"/>
      <c r="I103" s="21">
        <f t="shared" si="20"/>
        <v>367500</v>
      </c>
      <c r="J103" s="31">
        <v>18.38</v>
      </c>
      <c r="K103" s="28">
        <f t="shared" si="21"/>
        <v>367518.38</v>
      </c>
    </row>
    <row r="104" spans="1:11" s="1" customFormat="1" ht="21.75" customHeight="1">
      <c r="A104" s="16" t="s">
        <v>93</v>
      </c>
      <c r="B104" s="17" t="s">
        <v>78</v>
      </c>
      <c r="C104" s="17" t="s">
        <v>53</v>
      </c>
      <c r="D104" s="23">
        <v>43970</v>
      </c>
      <c r="E104" s="23">
        <v>44155</v>
      </c>
      <c r="F104" s="21">
        <v>110000000</v>
      </c>
      <c r="G104" s="22">
        <v>3.44</v>
      </c>
      <c r="H104" s="22"/>
      <c r="I104" s="21">
        <f t="shared" si="20"/>
        <v>1892000</v>
      </c>
      <c r="J104" s="31">
        <v>94.6</v>
      </c>
      <c r="K104" s="28">
        <f t="shared" si="21"/>
        <v>1892094.6</v>
      </c>
    </row>
    <row r="105" spans="1:11" s="1" customFormat="1" ht="21.75" customHeight="1">
      <c r="A105" s="12" t="s">
        <v>116</v>
      </c>
      <c r="B105" s="13"/>
      <c r="C105" s="13"/>
      <c r="D105" s="14"/>
      <c r="E105" s="14"/>
      <c r="F105" s="15">
        <f>SUM(F106:F107,F109,F111,F113:F114,F116,F118,F120:F121,F123,F125:F131)</f>
        <v>1385058700</v>
      </c>
      <c r="G105" s="15"/>
      <c r="H105" s="15">
        <f>SUM(H106:H131)</f>
        <v>0</v>
      </c>
      <c r="I105" s="15">
        <f>SUM(I106:I131)</f>
        <v>40711204.205</v>
      </c>
      <c r="J105" s="28">
        <f>SUM(J106:J131)</f>
        <v>2035.6632097555082</v>
      </c>
      <c r="K105" s="28">
        <f>SUM(K106:K131)</f>
        <v>40713239.868209764</v>
      </c>
    </row>
    <row r="106" spans="1:11" s="1" customFormat="1" ht="21.75" customHeight="1">
      <c r="A106" s="16" t="s">
        <v>117</v>
      </c>
      <c r="B106" s="17" t="s">
        <v>49</v>
      </c>
      <c r="C106" s="17" t="s">
        <v>46</v>
      </c>
      <c r="D106" s="18">
        <v>42311</v>
      </c>
      <c r="E106" s="18">
        <v>44130</v>
      </c>
      <c r="F106" s="15">
        <v>50000000</v>
      </c>
      <c r="G106" s="19">
        <v>3.23</v>
      </c>
      <c r="H106" s="15"/>
      <c r="I106" s="15">
        <v>1615000</v>
      </c>
      <c r="J106" s="28">
        <v>80.75</v>
      </c>
      <c r="K106" s="28">
        <f aca="true" t="shared" si="22" ref="K106:K112">SUM(H106:J106)</f>
        <v>1615080.75</v>
      </c>
    </row>
    <row r="107" spans="1:11" s="1" customFormat="1" ht="21.75" customHeight="1">
      <c r="A107" s="16" t="s">
        <v>118</v>
      </c>
      <c r="B107" s="17" t="s">
        <v>51</v>
      </c>
      <c r="C107" s="17" t="s">
        <v>46</v>
      </c>
      <c r="D107" s="18">
        <v>42311</v>
      </c>
      <c r="E107" s="18">
        <v>43944</v>
      </c>
      <c r="F107" s="15">
        <v>50000000</v>
      </c>
      <c r="G107" s="19">
        <v>3.23</v>
      </c>
      <c r="H107" s="15"/>
      <c r="I107" s="15">
        <v>807500</v>
      </c>
      <c r="J107" s="28">
        <v>40.4</v>
      </c>
      <c r="K107" s="28">
        <f t="shared" si="22"/>
        <v>807540.4</v>
      </c>
    </row>
    <row r="108" spans="1:11" s="1" customFormat="1" ht="21.75" customHeight="1">
      <c r="A108" s="16" t="s">
        <v>118</v>
      </c>
      <c r="B108" s="17" t="s">
        <v>51</v>
      </c>
      <c r="C108" s="17" t="s">
        <v>46</v>
      </c>
      <c r="D108" s="18">
        <v>42311</v>
      </c>
      <c r="E108" s="18">
        <v>44130</v>
      </c>
      <c r="F108" s="15">
        <v>50000000</v>
      </c>
      <c r="G108" s="19">
        <v>3.23</v>
      </c>
      <c r="H108" s="15"/>
      <c r="I108" s="15">
        <v>807500</v>
      </c>
      <c r="J108" s="28">
        <v>40.4</v>
      </c>
      <c r="K108" s="28">
        <f t="shared" si="22"/>
        <v>807540.4</v>
      </c>
    </row>
    <row r="109" spans="1:11" s="1" customFormat="1" ht="21.75" customHeight="1">
      <c r="A109" s="16" t="s">
        <v>119</v>
      </c>
      <c r="B109" s="17" t="s">
        <v>51</v>
      </c>
      <c r="C109" s="17" t="s">
        <v>53</v>
      </c>
      <c r="D109" s="18">
        <v>42311</v>
      </c>
      <c r="E109" s="18">
        <v>43944</v>
      </c>
      <c r="F109" s="15">
        <v>50000000</v>
      </c>
      <c r="G109" s="19">
        <v>3.18</v>
      </c>
      <c r="H109" s="15"/>
      <c r="I109" s="15">
        <v>795000</v>
      </c>
      <c r="J109" s="28">
        <v>39.75</v>
      </c>
      <c r="K109" s="28">
        <f t="shared" si="22"/>
        <v>795039.75</v>
      </c>
    </row>
    <row r="110" spans="1:11" s="1" customFormat="1" ht="21.75" customHeight="1">
      <c r="A110" s="16" t="s">
        <v>119</v>
      </c>
      <c r="B110" s="17" t="s">
        <v>51</v>
      </c>
      <c r="C110" s="17" t="s">
        <v>53</v>
      </c>
      <c r="D110" s="18">
        <v>42311</v>
      </c>
      <c r="E110" s="18">
        <v>44130</v>
      </c>
      <c r="F110" s="15">
        <v>50000000</v>
      </c>
      <c r="G110" s="19">
        <v>3.18</v>
      </c>
      <c r="H110" s="15"/>
      <c r="I110" s="15">
        <v>795000</v>
      </c>
      <c r="J110" s="28">
        <v>39.75</v>
      </c>
      <c r="K110" s="28">
        <f t="shared" si="22"/>
        <v>795039.75</v>
      </c>
    </row>
    <row r="111" spans="1:11" s="1" customFormat="1" ht="21.75" customHeight="1">
      <c r="A111" s="16" t="s">
        <v>52</v>
      </c>
      <c r="B111" s="17" t="s">
        <v>51</v>
      </c>
      <c r="C111" s="17" t="s">
        <v>53</v>
      </c>
      <c r="D111" s="18">
        <v>42545</v>
      </c>
      <c r="E111" s="18">
        <v>44000</v>
      </c>
      <c r="F111" s="15">
        <v>100000000</v>
      </c>
      <c r="G111" s="19">
        <v>3.06</v>
      </c>
      <c r="H111" s="15"/>
      <c r="I111" s="15">
        <f>F111*G111/100/2</f>
        <v>1530000</v>
      </c>
      <c r="J111" s="28">
        <v>76.5</v>
      </c>
      <c r="K111" s="28">
        <f t="shared" si="22"/>
        <v>1530076.5</v>
      </c>
    </row>
    <row r="112" spans="1:11" s="1" customFormat="1" ht="21.75" customHeight="1">
      <c r="A112" s="16" t="s">
        <v>52</v>
      </c>
      <c r="B112" s="17" t="s">
        <v>51</v>
      </c>
      <c r="C112" s="17" t="s">
        <v>53</v>
      </c>
      <c r="D112" s="18">
        <v>42545</v>
      </c>
      <c r="E112" s="18">
        <v>44182</v>
      </c>
      <c r="F112" s="15">
        <v>100000000</v>
      </c>
      <c r="G112" s="19">
        <v>3.06</v>
      </c>
      <c r="H112" s="15"/>
      <c r="I112" s="15">
        <f>F112*G112/100/2</f>
        <v>1530000</v>
      </c>
      <c r="J112" s="28">
        <v>76.5</v>
      </c>
      <c r="K112" s="28">
        <f t="shared" si="22"/>
        <v>1530076.5</v>
      </c>
    </row>
    <row r="113" spans="1:11" s="1" customFormat="1" ht="21.75" customHeight="1">
      <c r="A113" s="16" t="s">
        <v>57</v>
      </c>
      <c r="B113" s="17" t="s">
        <v>45</v>
      </c>
      <c r="C113" s="17" t="s">
        <v>53</v>
      </c>
      <c r="D113" s="18">
        <v>42902</v>
      </c>
      <c r="E113" s="23">
        <v>43992</v>
      </c>
      <c r="F113" s="21">
        <v>100000000</v>
      </c>
      <c r="G113" s="22">
        <v>3.96</v>
      </c>
      <c r="H113" s="21"/>
      <c r="I113" s="32">
        <f>F113*G113/100</f>
        <v>3960000</v>
      </c>
      <c r="J113" s="31">
        <v>198</v>
      </c>
      <c r="K113" s="28">
        <f aca="true" t="shared" si="23" ref="K113:K125">SUM(H113:J113)</f>
        <v>3960198</v>
      </c>
    </row>
    <row r="114" spans="1:11" s="1" customFormat="1" ht="21.75" customHeight="1">
      <c r="A114" s="16" t="s">
        <v>63</v>
      </c>
      <c r="B114" s="17" t="s">
        <v>51</v>
      </c>
      <c r="C114" s="17" t="s">
        <v>46</v>
      </c>
      <c r="D114" s="24">
        <v>43287</v>
      </c>
      <c r="E114" s="23">
        <v>43832</v>
      </c>
      <c r="F114" s="21">
        <v>184430000</v>
      </c>
      <c r="G114" s="22">
        <v>4.04</v>
      </c>
      <c r="H114" s="21"/>
      <c r="I114" s="21">
        <f aca="true" t="shared" si="24" ref="I113:I119">F114*G114/100/2</f>
        <v>3725486</v>
      </c>
      <c r="J114" s="31">
        <v>186.2743</v>
      </c>
      <c r="K114" s="28">
        <f t="shared" si="23"/>
        <v>3725672.2743</v>
      </c>
    </row>
    <row r="115" spans="1:11" s="1" customFormat="1" ht="21.75" customHeight="1">
      <c r="A115" s="16" t="s">
        <v>63</v>
      </c>
      <c r="B115" s="17" t="s">
        <v>51</v>
      </c>
      <c r="C115" s="17" t="s">
        <v>46</v>
      </c>
      <c r="D115" s="24">
        <v>43287</v>
      </c>
      <c r="E115" s="23">
        <v>44012</v>
      </c>
      <c r="F115" s="21">
        <v>184430000</v>
      </c>
      <c r="G115" s="22">
        <v>4.04</v>
      </c>
      <c r="H115" s="21"/>
      <c r="I115" s="21">
        <f t="shared" si="24"/>
        <v>3725486</v>
      </c>
      <c r="J115" s="31">
        <v>186.2743</v>
      </c>
      <c r="K115" s="28">
        <f t="shared" si="23"/>
        <v>3725672.2743</v>
      </c>
    </row>
    <row r="116" spans="1:11" s="1" customFormat="1" ht="21.75" customHeight="1">
      <c r="A116" s="16" t="s">
        <v>66</v>
      </c>
      <c r="B116" s="17" t="s">
        <v>51</v>
      </c>
      <c r="C116" s="17" t="s">
        <v>53</v>
      </c>
      <c r="D116" s="18">
        <v>43353</v>
      </c>
      <c r="E116" s="23">
        <v>43892</v>
      </c>
      <c r="F116" s="21">
        <v>100000000</v>
      </c>
      <c r="G116" s="22">
        <v>4.01</v>
      </c>
      <c r="H116" s="21"/>
      <c r="I116" s="21">
        <f t="shared" si="24"/>
        <v>2005000</v>
      </c>
      <c r="J116" s="31">
        <v>100.25337837837837</v>
      </c>
      <c r="K116" s="28">
        <f t="shared" si="23"/>
        <v>2005100.2533783785</v>
      </c>
    </row>
    <row r="117" spans="1:11" s="1" customFormat="1" ht="21.75" customHeight="1">
      <c r="A117" s="16" t="s">
        <v>66</v>
      </c>
      <c r="B117" s="17" t="s">
        <v>51</v>
      </c>
      <c r="C117" s="17" t="s">
        <v>53</v>
      </c>
      <c r="D117" s="18">
        <v>43353</v>
      </c>
      <c r="E117" s="23">
        <v>44076</v>
      </c>
      <c r="F117" s="21">
        <v>100000000</v>
      </c>
      <c r="G117" s="22">
        <v>4.01</v>
      </c>
      <c r="H117" s="21"/>
      <c r="I117" s="21">
        <f t="shared" si="24"/>
        <v>2005000</v>
      </c>
      <c r="J117" s="31">
        <v>100.25337837837837</v>
      </c>
      <c r="K117" s="28">
        <f t="shared" si="23"/>
        <v>2005100.2533783785</v>
      </c>
    </row>
    <row r="118" spans="1:11" s="1" customFormat="1" ht="21.75" customHeight="1">
      <c r="A118" s="16" t="s">
        <v>111</v>
      </c>
      <c r="B118" s="17" t="s">
        <v>51</v>
      </c>
      <c r="C118" s="17" t="s">
        <v>53</v>
      </c>
      <c r="D118" s="18">
        <v>43668</v>
      </c>
      <c r="E118" s="23">
        <v>43844</v>
      </c>
      <c r="F118" s="21">
        <v>30000000</v>
      </c>
      <c r="G118" s="22">
        <v>3.42</v>
      </c>
      <c r="H118" s="21"/>
      <c r="I118" s="21">
        <f t="shared" si="24"/>
        <v>513000</v>
      </c>
      <c r="J118" s="31">
        <v>25.651465798045603</v>
      </c>
      <c r="K118" s="28">
        <f t="shared" si="23"/>
        <v>513025.65146579803</v>
      </c>
    </row>
    <row r="119" spans="1:11" s="1" customFormat="1" ht="21.75" customHeight="1">
      <c r="A119" s="16" t="s">
        <v>111</v>
      </c>
      <c r="B119" s="17" t="s">
        <v>51</v>
      </c>
      <c r="C119" s="17" t="s">
        <v>53</v>
      </c>
      <c r="D119" s="18">
        <v>43668</v>
      </c>
      <c r="E119" s="23">
        <v>44026</v>
      </c>
      <c r="F119" s="21">
        <v>30000000</v>
      </c>
      <c r="G119" s="22">
        <v>3.42</v>
      </c>
      <c r="H119" s="21"/>
      <c r="I119" s="21">
        <f t="shared" si="24"/>
        <v>513000</v>
      </c>
      <c r="J119" s="31">
        <v>25.651465798045603</v>
      </c>
      <c r="K119" s="28">
        <f t="shared" si="23"/>
        <v>513025.65146579803</v>
      </c>
    </row>
    <row r="120" spans="1:11" s="1" customFormat="1" ht="21.75" customHeight="1">
      <c r="A120" s="16" t="s">
        <v>73</v>
      </c>
      <c r="B120" s="17" t="s">
        <v>49</v>
      </c>
      <c r="C120" s="17" t="s">
        <v>46</v>
      </c>
      <c r="D120" s="18">
        <v>43517</v>
      </c>
      <c r="E120" s="23">
        <v>43874</v>
      </c>
      <c r="F120" s="21">
        <v>50000000</v>
      </c>
      <c r="G120" s="22">
        <v>3.3</v>
      </c>
      <c r="H120" s="21"/>
      <c r="I120" s="21">
        <f>F120*G120/100</f>
        <v>1650000</v>
      </c>
      <c r="J120" s="31">
        <v>82.5</v>
      </c>
      <c r="K120" s="28">
        <f t="shared" si="23"/>
        <v>1650082.5</v>
      </c>
    </row>
    <row r="121" spans="1:11" s="1" customFormat="1" ht="21.75" customHeight="1">
      <c r="A121" s="16" t="s">
        <v>112</v>
      </c>
      <c r="B121" s="17" t="s">
        <v>51</v>
      </c>
      <c r="C121" s="17" t="s">
        <v>53</v>
      </c>
      <c r="D121" s="18">
        <v>43517</v>
      </c>
      <c r="E121" s="23">
        <v>43874</v>
      </c>
      <c r="F121" s="21">
        <v>50000000</v>
      </c>
      <c r="G121" s="22">
        <v>3.35</v>
      </c>
      <c r="H121" s="21"/>
      <c r="I121" s="21">
        <f aca="true" t="shared" si="25" ref="I121:I124">F121*G121/100/2</f>
        <v>837500</v>
      </c>
      <c r="J121" s="31">
        <v>41.875</v>
      </c>
      <c r="K121" s="28">
        <f t="shared" si="23"/>
        <v>837541.875</v>
      </c>
    </row>
    <row r="122" spans="1:11" s="1" customFormat="1" ht="21.75" customHeight="1">
      <c r="A122" s="16" t="s">
        <v>112</v>
      </c>
      <c r="B122" s="17" t="s">
        <v>51</v>
      </c>
      <c r="C122" s="17" t="s">
        <v>53</v>
      </c>
      <c r="D122" s="18">
        <v>43517</v>
      </c>
      <c r="E122" s="23">
        <v>44056</v>
      </c>
      <c r="F122" s="21">
        <v>50000000</v>
      </c>
      <c r="G122" s="22">
        <v>3.35</v>
      </c>
      <c r="H122" s="21"/>
      <c r="I122" s="21">
        <f t="shared" si="25"/>
        <v>837500</v>
      </c>
      <c r="J122" s="31">
        <v>41.875</v>
      </c>
      <c r="K122" s="28">
        <f t="shared" si="23"/>
        <v>837541.875</v>
      </c>
    </row>
    <row r="123" spans="1:11" s="1" customFormat="1" ht="21.75" customHeight="1">
      <c r="A123" s="16" t="s">
        <v>120</v>
      </c>
      <c r="B123" s="17" t="s">
        <v>51</v>
      </c>
      <c r="C123" s="17" t="s">
        <v>53</v>
      </c>
      <c r="D123" s="18">
        <v>43700</v>
      </c>
      <c r="E123" s="23">
        <v>43878</v>
      </c>
      <c r="F123" s="21">
        <v>150000000</v>
      </c>
      <c r="G123" s="22">
        <v>3.29</v>
      </c>
      <c r="H123" s="21"/>
      <c r="I123" s="21">
        <f t="shared" si="25"/>
        <v>2467500</v>
      </c>
      <c r="J123" s="31">
        <v>123.4</v>
      </c>
      <c r="K123" s="28">
        <f t="shared" si="23"/>
        <v>2467623.4</v>
      </c>
    </row>
    <row r="124" spans="1:11" s="1" customFormat="1" ht="21.75" customHeight="1">
      <c r="A124" s="16" t="s">
        <v>120</v>
      </c>
      <c r="B124" s="17" t="s">
        <v>51</v>
      </c>
      <c r="C124" s="17" t="s">
        <v>53</v>
      </c>
      <c r="D124" s="18">
        <v>43700</v>
      </c>
      <c r="E124" s="23">
        <v>44060</v>
      </c>
      <c r="F124" s="21">
        <v>150000000</v>
      </c>
      <c r="G124" s="22">
        <v>3.29</v>
      </c>
      <c r="H124" s="21"/>
      <c r="I124" s="21">
        <f t="shared" si="25"/>
        <v>2467500</v>
      </c>
      <c r="J124" s="31">
        <v>123.4</v>
      </c>
      <c r="K124" s="28">
        <f t="shared" si="23"/>
        <v>2467623.4</v>
      </c>
    </row>
    <row r="125" spans="1:11" s="1" customFormat="1" ht="21.75" customHeight="1">
      <c r="A125" s="16" t="s">
        <v>83</v>
      </c>
      <c r="B125" s="17" t="s">
        <v>45</v>
      </c>
      <c r="C125" s="17" t="s">
        <v>79</v>
      </c>
      <c r="D125" s="18">
        <v>43727</v>
      </c>
      <c r="E125" s="23">
        <v>44084</v>
      </c>
      <c r="F125" s="21">
        <v>40000000</v>
      </c>
      <c r="G125" s="22">
        <v>3.23</v>
      </c>
      <c r="H125" s="21"/>
      <c r="I125" s="21">
        <f>F125*G125/100</f>
        <v>1292000</v>
      </c>
      <c r="J125" s="31">
        <v>64.59492140266022</v>
      </c>
      <c r="K125" s="28">
        <f t="shared" si="23"/>
        <v>1292064.5949214026</v>
      </c>
    </row>
    <row r="126" spans="1:11" s="1" customFormat="1" ht="21.75" customHeight="1">
      <c r="A126" s="16" t="s">
        <v>88</v>
      </c>
      <c r="B126" s="17" t="s">
        <v>51</v>
      </c>
      <c r="C126" s="17" t="s">
        <v>53</v>
      </c>
      <c r="D126" s="23">
        <v>43851</v>
      </c>
      <c r="E126" s="23">
        <v>44034</v>
      </c>
      <c r="F126" s="21">
        <v>90000000</v>
      </c>
      <c r="G126" s="22">
        <v>3.33</v>
      </c>
      <c r="H126" s="22"/>
      <c r="I126" s="21">
        <f aca="true" t="shared" si="26" ref="I126:I131">F126*G126/100/2</f>
        <v>1498500</v>
      </c>
      <c r="J126" s="31">
        <v>74.93</v>
      </c>
      <c r="K126" s="28">
        <f aca="true" t="shared" si="27" ref="K126:K131">SUM(I126:J126)</f>
        <v>1498574.93</v>
      </c>
    </row>
    <row r="127" spans="1:11" s="1" customFormat="1" ht="21.75" customHeight="1">
      <c r="A127" s="16" t="s">
        <v>89</v>
      </c>
      <c r="B127" s="17" t="s">
        <v>51</v>
      </c>
      <c r="C127" s="17" t="s">
        <v>46</v>
      </c>
      <c r="D127" s="23">
        <v>43882</v>
      </c>
      <c r="E127" s="23">
        <v>44067</v>
      </c>
      <c r="F127" s="21">
        <v>102900000</v>
      </c>
      <c r="G127" s="22">
        <v>3.13</v>
      </c>
      <c r="H127" s="22"/>
      <c r="I127" s="21">
        <f t="shared" si="26"/>
        <v>1610385</v>
      </c>
      <c r="J127" s="31">
        <v>80.52</v>
      </c>
      <c r="K127" s="28">
        <f t="shared" si="27"/>
        <v>1610465.52</v>
      </c>
    </row>
    <row r="128" spans="1:11" s="1" customFormat="1" ht="21.75" customHeight="1">
      <c r="A128" s="16" t="s">
        <v>90</v>
      </c>
      <c r="B128" s="17" t="s">
        <v>78</v>
      </c>
      <c r="C128" s="17" t="s">
        <v>46</v>
      </c>
      <c r="D128" s="23">
        <v>43882</v>
      </c>
      <c r="E128" s="23">
        <v>44067</v>
      </c>
      <c r="F128" s="21">
        <v>13728700</v>
      </c>
      <c r="G128" s="22">
        <v>3.43</v>
      </c>
      <c r="H128" s="22"/>
      <c r="I128" s="21">
        <f t="shared" si="26"/>
        <v>235447.205</v>
      </c>
      <c r="J128" s="31">
        <v>11.77</v>
      </c>
      <c r="K128" s="28">
        <f t="shared" si="27"/>
        <v>235458.97499999998</v>
      </c>
    </row>
    <row r="129" spans="1:11" s="1" customFormat="1" ht="21.75" customHeight="1">
      <c r="A129" s="16" t="s">
        <v>115</v>
      </c>
      <c r="B129" s="17" t="s">
        <v>51</v>
      </c>
      <c r="C129" s="17" t="s">
        <v>53</v>
      </c>
      <c r="D129" s="23">
        <v>43970</v>
      </c>
      <c r="E129" s="23">
        <v>44155</v>
      </c>
      <c r="F129" s="21">
        <v>160000000</v>
      </c>
      <c r="G129" s="22">
        <v>2.94</v>
      </c>
      <c r="H129" s="22"/>
      <c r="I129" s="21">
        <f t="shared" si="26"/>
        <v>2352000</v>
      </c>
      <c r="J129" s="31">
        <v>117.6</v>
      </c>
      <c r="K129" s="28">
        <f t="shared" si="27"/>
        <v>2352117.6</v>
      </c>
    </row>
    <row r="130" spans="1:11" s="1" customFormat="1" ht="21.75" customHeight="1">
      <c r="A130" s="16" t="s">
        <v>93</v>
      </c>
      <c r="B130" s="17" t="s">
        <v>78</v>
      </c>
      <c r="C130" s="17" t="s">
        <v>53</v>
      </c>
      <c r="D130" s="23">
        <v>43970</v>
      </c>
      <c r="E130" s="23">
        <v>44155</v>
      </c>
      <c r="F130" s="21">
        <v>10000000</v>
      </c>
      <c r="G130" s="22">
        <v>3.44</v>
      </c>
      <c r="H130" s="22"/>
      <c r="I130" s="21">
        <f t="shared" si="26"/>
        <v>172000</v>
      </c>
      <c r="J130" s="31">
        <v>8.6</v>
      </c>
      <c r="K130" s="28">
        <f t="shared" si="27"/>
        <v>172008.6</v>
      </c>
    </row>
    <row r="131" spans="1:11" s="1" customFormat="1" ht="21.75" customHeight="1">
      <c r="A131" s="16" t="s">
        <v>94</v>
      </c>
      <c r="B131" s="17" t="s">
        <v>92</v>
      </c>
      <c r="C131" s="17" t="s">
        <v>53</v>
      </c>
      <c r="D131" s="23">
        <v>43970</v>
      </c>
      <c r="E131" s="23">
        <v>44155</v>
      </c>
      <c r="F131" s="21">
        <v>54000000</v>
      </c>
      <c r="G131" s="22">
        <v>3.57</v>
      </c>
      <c r="H131" s="22"/>
      <c r="I131" s="21">
        <f t="shared" si="26"/>
        <v>963900</v>
      </c>
      <c r="J131" s="31">
        <v>48.19</v>
      </c>
      <c r="K131" s="28">
        <f t="shared" si="27"/>
        <v>963948.19</v>
      </c>
    </row>
    <row r="132" spans="1:11" s="1" customFormat="1" ht="21.75" customHeight="1">
      <c r="A132" s="12" t="s">
        <v>121</v>
      </c>
      <c r="B132" s="13"/>
      <c r="C132" s="13"/>
      <c r="D132" s="14"/>
      <c r="E132" s="14"/>
      <c r="F132" s="15">
        <f>SUM(F133:F135,F137,F138,F140,F150:F151,F153,F155,F142:F148,F157:F160)</f>
        <v>1208972500</v>
      </c>
      <c r="G132" s="15"/>
      <c r="H132" s="15">
        <f>SUM(H133:H160)</f>
        <v>95330000</v>
      </c>
      <c r="I132" s="15">
        <f>SUM(I133:I160)</f>
        <v>38886666.625</v>
      </c>
      <c r="J132" s="28">
        <f>SUM(J133:J160)</f>
        <v>6710.833277288783</v>
      </c>
      <c r="K132" s="28">
        <f>SUM(K133:K160)</f>
        <v>134223377.4582773</v>
      </c>
    </row>
    <row r="133" spans="1:11" s="1" customFormat="1" ht="21.75" customHeight="1">
      <c r="A133" s="16" t="s">
        <v>107</v>
      </c>
      <c r="B133" s="17" t="s">
        <v>45</v>
      </c>
      <c r="C133" s="17" t="s">
        <v>46</v>
      </c>
      <c r="D133" s="18">
        <v>42167</v>
      </c>
      <c r="E133" s="18">
        <v>43986</v>
      </c>
      <c r="F133" s="15">
        <v>50000000</v>
      </c>
      <c r="G133" s="19">
        <v>3.25</v>
      </c>
      <c r="H133" s="15">
        <v>50000000</v>
      </c>
      <c r="I133" s="15">
        <f>F133*3.25%</f>
        <v>1625000</v>
      </c>
      <c r="J133" s="28">
        <v>2581.25</v>
      </c>
      <c r="K133" s="28">
        <f>SUM(H133:J133)</f>
        <v>51627581.25</v>
      </c>
    </row>
    <row r="134" spans="1:11" s="1" customFormat="1" ht="21.75" customHeight="1">
      <c r="A134" s="16" t="s">
        <v>108</v>
      </c>
      <c r="B134" s="17" t="s">
        <v>49</v>
      </c>
      <c r="C134" s="17" t="s">
        <v>46</v>
      </c>
      <c r="D134" s="18">
        <v>42167</v>
      </c>
      <c r="E134" s="18">
        <v>43986</v>
      </c>
      <c r="F134" s="15">
        <v>50000000</v>
      </c>
      <c r="G134" s="19">
        <v>3.52</v>
      </c>
      <c r="H134" s="15"/>
      <c r="I134" s="15">
        <v>1760000</v>
      </c>
      <c r="J134" s="28">
        <v>88</v>
      </c>
      <c r="K134" s="28">
        <f aca="true" t="shared" si="28" ref="K134:K157">SUM(H134:J134)</f>
        <v>1760088</v>
      </c>
    </row>
    <row r="135" spans="1:11" s="1" customFormat="1" ht="21.75" customHeight="1">
      <c r="A135" s="16" t="s">
        <v>109</v>
      </c>
      <c r="B135" s="17" t="s">
        <v>51</v>
      </c>
      <c r="C135" s="17" t="s">
        <v>46</v>
      </c>
      <c r="D135" s="18">
        <v>42167</v>
      </c>
      <c r="E135" s="18">
        <v>43986</v>
      </c>
      <c r="F135" s="15">
        <v>50000000</v>
      </c>
      <c r="G135" s="19">
        <v>3.58</v>
      </c>
      <c r="H135" s="15"/>
      <c r="I135" s="15">
        <v>895000</v>
      </c>
      <c r="J135" s="28">
        <v>44.75</v>
      </c>
      <c r="K135" s="28">
        <f t="shared" si="28"/>
        <v>895044.75</v>
      </c>
    </row>
    <row r="136" spans="1:11" s="1" customFormat="1" ht="21.75" customHeight="1">
      <c r="A136" s="16" t="s">
        <v>109</v>
      </c>
      <c r="B136" s="17" t="s">
        <v>51</v>
      </c>
      <c r="C136" s="17" t="s">
        <v>46</v>
      </c>
      <c r="D136" s="18">
        <v>42167</v>
      </c>
      <c r="E136" s="18">
        <v>44169</v>
      </c>
      <c r="F136" s="15">
        <v>50000000</v>
      </c>
      <c r="G136" s="19">
        <v>3.58</v>
      </c>
      <c r="H136" s="15"/>
      <c r="I136" s="15">
        <v>895000</v>
      </c>
      <c r="J136" s="28">
        <v>44.75</v>
      </c>
      <c r="K136" s="28">
        <f t="shared" si="28"/>
        <v>895044.75</v>
      </c>
    </row>
    <row r="137" spans="1:11" s="1" customFormat="1" ht="21.75" customHeight="1">
      <c r="A137" s="16" t="s">
        <v>117</v>
      </c>
      <c r="B137" s="17" t="s">
        <v>49</v>
      </c>
      <c r="C137" s="17" t="s">
        <v>46</v>
      </c>
      <c r="D137" s="18">
        <v>42311</v>
      </c>
      <c r="E137" s="18">
        <v>44130</v>
      </c>
      <c r="F137" s="15">
        <v>50000000</v>
      </c>
      <c r="G137" s="19">
        <v>3.23</v>
      </c>
      <c r="H137" s="15"/>
      <c r="I137" s="15">
        <v>1615000</v>
      </c>
      <c r="J137" s="28">
        <v>80.75</v>
      </c>
      <c r="K137" s="28">
        <f t="shared" si="28"/>
        <v>1615080.75</v>
      </c>
    </row>
    <row r="138" spans="1:11" s="1" customFormat="1" ht="21.75" customHeight="1">
      <c r="A138" s="16" t="s">
        <v>118</v>
      </c>
      <c r="B138" s="17" t="s">
        <v>51</v>
      </c>
      <c r="C138" s="17" t="s">
        <v>46</v>
      </c>
      <c r="D138" s="18">
        <v>42311</v>
      </c>
      <c r="E138" s="18">
        <v>43944</v>
      </c>
      <c r="F138" s="15">
        <v>50000000</v>
      </c>
      <c r="G138" s="19">
        <v>3.23</v>
      </c>
      <c r="H138" s="15"/>
      <c r="I138" s="15">
        <v>807500</v>
      </c>
      <c r="J138" s="28">
        <v>40.4</v>
      </c>
      <c r="K138" s="28">
        <f t="shared" si="28"/>
        <v>807540.4</v>
      </c>
    </row>
    <row r="139" spans="1:11" s="1" customFormat="1" ht="21.75" customHeight="1">
      <c r="A139" s="16" t="s">
        <v>118</v>
      </c>
      <c r="B139" s="17" t="s">
        <v>51</v>
      </c>
      <c r="C139" s="17" t="s">
        <v>46</v>
      </c>
      <c r="D139" s="18">
        <v>42311</v>
      </c>
      <c r="E139" s="18">
        <v>44130</v>
      </c>
      <c r="F139" s="15">
        <v>50000000</v>
      </c>
      <c r="G139" s="19">
        <v>3.23</v>
      </c>
      <c r="H139" s="15"/>
      <c r="I139" s="15">
        <v>807500</v>
      </c>
      <c r="J139" s="28">
        <v>40.4</v>
      </c>
      <c r="K139" s="28">
        <f t="shared" si="28"/>
        <v>807540.4</v>
      </c>
    </row>
    <row r="140" spans="1:11" s="1" customFormat="1" ht="21.75" customHeight="1">
      <c r="A140" s="16" t="s">
        <v>119</v>
      </c>
      <c r="B140" s="17" t="s">
        <v>51</v>
      </c>
      <c r="C140" s="17" t="s">
        <v>53</v>
      </c>
      <c r="D140" s="18">
        <v>42311</v>
      </c>
      <c r="E140" s="18">
        <v>43944</v>
      </c>
      <c r="F140" s="15">
        <v>50000000</v>
      </c>
      <c r="G140" s="19">
        <v>3.18</v>
      </c>
      <c r="H140" s="15"/>
      <c r="I140" s="15">
        <v>795000</v>
      </c>
      <c r="J140" s="28">
        <v>39.75</v>
      </c>
      <c r="K140" s="28">
        <f t="shared" si="28"/>
        <v>795039.75</v>
      </c>
    </row>
    <row r="141" spans="1:11" s="1" customFormat="1" ht="21.75" customHeight="1">
      <c r="A141" s="16" t="s">
        <v>119</v>
      </c>
      <c r="B141" s="17" t="s">
        <v>51</v>
      </c>
      <c r="C141" s="17" t="s">
        <v>53</v>
      </c>
      <c r="D141" s="18">
        <v>42311</v>
      </c>
      <c r="E141" s="18">
        <v>44130</v>
      </c>
      <c r="F141" s="15">
        <v>50000000</v>
      </c>
      <c r="G141" s="19">
        <v>3.18</v>
      </c>
      <c r="H141" s="15"/>
      <c r="I141" s="15">
        <v>795000</v>
      </c>
      <c r="J141" s="28">
        <v>39.75</v>
      </c>
      <c r="K141" s="28">
        <f t="shared" si="28"/>
        <v>795039.75</v>
      </c>
    </row>
    <row r="142" spans="1:11" s="1" customFormat="1" ht="21.75" customHeight="1">
      <c r="A142" s="16" t="s">
        <v>122</v>
      </c>
      <c r="B142" s="17" t="s">
        <v>49</v>
      </c>
      <c r="C142" s="17" t="s">
        <v>46</v>
      </c>
      <c r="D142" s="18">
        <v>42479</v>
      </c>
      <c r="E142" s="18">
        <v>43930</v>
      </c>
      <c r="F142" s="15">
        <v>100000000</v>
      </c>
      <c r="G142" s="19">
        <v>2.98</v>
      </c>
      <c r="H142" s="15"/>
      <c r="I142" s="33">
        <v>2980000</v>
      </c>
      <c r="J142" s="34">
        <v>149</v>
      </c>
      <c r="K142" s="28">
        <f t="shared" si="28"/>
        <v>2980149</v>
      </c>
    </row>
    <row r="143" spans="1:11" s="1" customFormat="1" ht="21.75" customHeight="1">
      <c r="A143" s="16" t="s">
        <v>96</v>
      </c>
      <c r="B143" s="17" t="s">
        <v>45</v>
      </c>
      <c r="C143" s="17" t="s">
        <v>53</v>
      </c>
      <c r="D143" s="18">
        <v>42545</v>
      </c>
      <c r="E143" s="18">
        <v>44000</v>
      </c>
      <c r="F143" s="15">
        <v>50000000</v>
      </c>
      <c r="G143" s="19">
        <v>2.76</v>
      </c>
      <c r="H143" s="15"/>
      <c r="I143" s="15">
        <f aca="true" t="shared" si="29" ref="I143:I147">F143*G143/100</f>
        <v>1380000</v>
      </c>
      <c r="J143" s="28">
        <v>69</v>
      </c>
      <c r="K143" s="28">
        <f t="shared" si="28"/>
        <v>1380069</v>
      </c>
    </row>
    <row r="144" spans="1:11" s="1" customFormat="1" ht="21.75" customHeight="1">
      <c r="A144" s="16" t="s">
        <v>110</v>
      </c>
      <c r="B144" s="17" t="s">
        <v>49</v>
      </c>
      <c r="C144" s="17" t="s">
        <v>68</v>
      </c>
      <c r="D144" s="18">
        <v>42815</v>
      </c>
      <c r="E144" s="18">
        <v>43902</v>
      </c>
      <c r="F144" s="15">
        <v>24200000</v>
      </c>
      <c r="G144" s="19">
        <v>3.4</v>
      </c>
      <c r="H144" s="15"/>
      <c r="I144" s="15">
        <f t="shared" si="29"/>
        <v>822800</v>
      </c>
      <c r="J144" s="28">
        <v>41.14</v>
      </c>
      <c r="K144" s="28">
        <f t="shared" si="28"/>
        <v>822841.14</v>
      </c>
    </row>
    <row r="145" spans="1:11" s="1" customFormat="1" ht="21.75" customHeight="1">
      <c r="A145" s="16" t="s">
        <v>57</v>
      </c>
      <c r="B145" s="17" t="s">
        <v>45</v>
      </c>
      <c r="C145" s="17" t="s">
        <v>53</v>
      </c>
      <c r="D145" s="18">
        <v>42902</v>
      </c>
      <c r="E145" s="23">
        <v>43992</v>
      </c>
      <c r="F145" s="21">
        <v>100000000</v>
      </c>
      <c r="G145" s="22">
        <v>3.96</v>
      </c>
      <c r="H145" s="21"/>
      <c r="I145" s="15">
        <f t="shared" si="29"/>
        <v>3960000</v>
      </c>
      <c r="J145" s="28">
        <v>198</v>
      </c>
      <c r="K145" s="28">
        <f t="shared" si="28"/>
        <v>3960198</v>
      </c>
    </row>
    <row r="146" spans="1:11" s="1" customFormat="1" ht="21.75" customHeight="1">
      <c r="A146" s="16" t="s">
        <v>101</v>
      </c>
      <c r="B146" s="17" t="s">
        <v>60</v>
      </c>
      <c r="C146" s="17" t="s">
        <v>68</v>
      </c>
      <c r="D146" s="18">
        <v>42983</v>
      </c>
      <c r="E146" s="23">
        <v>44070</v>
      </c>
      <c r="F146" s="21">
        <v>45330000</v>
      </c>
      <c r="G146" s="22">
        <v>3.58</v>
      </c>
      <c r="H146" s="21">
        <v>45330000</v>
      </c>
      <c r="I146" s="15">
        <f t="shared" si="29"/>
        <v>1622814</v>
      </c>
      <c r="J146" s="28">
        <v>2347.6331797986386</v>
      </c>
      <c r="K146" s="28">
        <f t="shared" si="28"/>
        <v>46955161.6331798</v>
      </c>
    </row>
    <row r="147" spans="1:11" s="1" customFormat="1" ht="21.75" customHeight="1">
      <c r="A147" s="16" t="s">
        <v>61</v>
      </c>
      <c r="B147" s="17" t="s">
        <v>45</v>
      </c>
      <c r="C147" s="17" t="s">
        <v>46</v>
      </c>
      <c r="D147" s="24">
        <v>43287</v>
      </c>
      <c r="E147" s="23">
        <v>44012</v>
      </c>
      <c r="F147" s="21">
        <v>30000000</v>
      </c>
      <c r="G147" s="22">
        <v>3.33</v>
      </c>
      <c r="H147" s="21"/>
      <c r="I147" s="21">
        <f t="shared" si="29"/>
        <v>999000</v>
      </c>
      <c r="J147" s="31">
        <v>49.94525113068317</v>
      </c>
      <c r="K147" s="28">
        <f t="shared" si="28"/>
        <v>999049.9452511307</v>
      </c>
    </row>
    <row r="148" spans="1:11" s="1" customFormat="1" ht="21.75" customHeight="1">
      <c r="A148" s="16" t="s">
        <v>66</v>
      </c>
      <c r="B148" s="17" t="s">
        <v>51</v>
      </c>
      <c r="C148" s="17" t="s">
        <v>53</v>
      </c>
      <c r="D148" s="18">
        <v>43353</v>
      </c>
      <c r="E148" s="23">
        <v>43892</v>
      </c>
      <c r="F148" s="21">
        <v>120000000</v>
      </c>
      <c r="G148" s="22">
        <v>4.01</v>
      </c>
      <c r="H148" s="21"/>
      <c r="I148" s="21">
        <f aca="true" t="shared" si="30" ref="I148:I150">F148*G148/100/2</f>
        <v>2406000</v>
      </c>
      <c r="J148" s="31">
        <v>120.30405405405406</v>
      </c>
      <c r="K148" s="28">
        <f t="shared" si="28"/>
        <v>2406120.304054054</v>
      </c>
    </row>
    <row r="149" spans="1:11" s="1" customFormat="1" ht="21.75" customHeight="1">
      <c r="A149" s="16" t="s">
        <v>66</v>
      </c>
      <c r="B149" s="17" t="s">
        <v>51</v>
      </c>
      <c r="C149" s="17" t="s">
        <v>53</v>
      </c>
      <c r="D149" s="18">
        <v>43353</v>
      </c>
      <c r="E149" s="23">
        <v>44076</v>
      </c>
      <c r="F149" s="21">
        <v>120000000</v>
      </c>
      <c r="G149" s="22">
        <v>4.01</v>
      </c>
      <c r="H149" s="21"/>
      <c r="I149" s="21">
        <f t="shared" si="30"/>
        <v>2406000</v>
      </c>
      <c r="J149" s="31">
        <v>120.30405405405406</v>
      </c>
      <c r="K149" s="28">
        <f t="shared" si="28"/>
        <v>2406120.304054054</v>
      </c>
    </row>
    <row r="150" spans="1:11" s="1" customFormat="1" ht="21.75" customHeight="1">
      <c r="A150" s="16" t="s">
        <v>67</v>
      </c>
      <c r="B150" s="17" t="s">
        <v>45</v>
      </c>
      <c r="C150" s="17" t="s">
        <v>68</v>
      </c>
      <c r="D150" s="18">
        <v>43199</v>
      </c>
      <c r="E150" s="23">
        <v>43922</v>
      </c>
      <c r="F150" s="21">
        <v>31825000</v>
      </c>
      <c r="G150" s="22">
        <v>3.65</v>
      </c>
      <c r="H150" s="21"/>
      <c r="I150" s="21">
        <f>F150*G150/100</f>
        <v>1161612.5</v>
      </c>
      <c r="J150" s="31">
        <v>58.080625000000005</v>
      </c>
      <c r="K150" s="28">
        <f t="shared" si="28"/>
        <v>1161670.580625</v>
      </c>
    </row>
    <row r="151" spans="1:11" s="1" customFormat="1" ht="21.75" customHeight="1">
      <c r="A151" s="16" t="s">
        <v>111</v>
      </c>
      <c r="B151" s="17" t="s">
        <v>51</v>
      </c>
      <c r="C151" s="17" t="s">
        <v>53</v>
      </c>
      <c r="D151" s="18">
        <v>43668</v>
      </c>
      <c r="E151" s="23">
        <v>43844</v>
      </c>
      <c r="F151" s="21">
        <v>65000000</v>
      </c>
      <c r="G151" s="22">
        <v>3.42</v>
      </c>
      <c r="H151" s="21"/>
      <c r="I151" s="21">
        <f aca="true" t="shared" si="31" ref="I151:I156">F151*G151/100/2</f>
        <v>1111500</v>
      </c>
      <c r="J151" s="31">
        <v>55.578175895765476</v>
      </c>
      <c r="K151" s="28">
        <f t="shared" si="28"/>
        <v>1111555.5781758958</v>
      </c>
    </row>
    <row r="152" spans="1:11" s="1" customFormat="1" ht="21.75" customHeight="1">
      <c r="A152" s="16" t="s">
        <v>111</v>
      </c>
      <c r="B152" s="17" t="s">
        <v>51</v>
      </c>
      <c r="C152" s="17" t="s">
        <v>53</v>
      </c>
      <c r="D152" s="18">
        <v>43668</v>
      </c>
      <c r="E152" s="23">
        <v>44026</v>
      </c>
      <c r="F152" s="21">
        <v>65000000</v>
      </c>
      <c r="G152" s="22">
        <v>3.42</v>
      </c>
      <c r="H152" s="21"/>
      <c r="I152" s="21">
        <f t="shared" si="31"/>
        <v>1111500</v>
      </c>
      <c r="J152" s="31">
        <v>55.578175895765476</v>
      </c>
      <c r="K152" s="28">
        <f t="shared" si="28"/>
        <v>1111555.5781758958</v>
      </c>
    </row>
    <row r="153" spans="1:11" s="1" customFormat="1" ht="21.75" customHeight="1">
      <c r="A153" s="16" t="s">
        <v>74</v>
      </c>
      <c r="B153" s="17" t="s">
        <v>51</v>
      </c>
      <c r="C153" s="17" t="s">
        <v>46</v>
      </c>
      <c r="D153" s="18">
        <v>43517</v>
      </c>
      <c r="E153" s="23">
        <v>43874</v>
      </c>
      <c r="F153" s="21">
        <v>100000000</v>
      </c>
      <c r="G153" s="22">
        <v>3.35</v>
      </c>
      <c r="H153" s="21"/>
      <c r="I153" s="21">
        <f t="shared" si="31"/>
        <v>1675000</v>
      </c>
      <c r="J153" s="31">
        <v>83.76</v>
      </c>
      <c r="K153" s="28">
        <f t="shared" si="28"/>
        <v>1675083.76</v>
      </c>
    </row>
    <row r="154" spans="1:11" s="1" customFormat="1" ht="21.75" customHeight="1">
      <c r="A154" s="16" t="s">
        <v>74</v>
      </c>
      <c r="B154" s="17" t="s">
        <v>51</v>
      </c>
      <c r="C154" s="17" t="s">
        <v>46</v>
      </c>
      <c r="D154" s="18">
        <v>43517</v>
      </c>
      <c r="E154" s="23">
        <v>44056</v>
      </c>
      <c r="F154" s="21">
        <v>100000000</v>
      </c>
      <c r="G154" s="22">
        <v>3.35</v>
      </c>
      <c r="H154" s="21"/>
      <c r="I154" s="21">
        <f t="shared" si="31"/>
        <v>1675000</v>
      </c>
      <c r="J154" s="31">
        <v>83.76</v>
      </c>
      <c r="K154" s="28">
        <f t="shared" si="28"/>
        <v>1675083.76</v>
      </c>
    </row>
    <row r="155" spans="1:11" s="1" customFormat="1" ht="21.75" customHeight="1">
      <c r="A155" s="16" t="s">
        <v>76</v>
      </c>
      <c r="B155" s="17" t="s">
        <v>51</v>
      </c>
      <c r="C155" s="17" t="s">
        <v>53</v>
      </c>
      <c r="D155" s="18">
        <v>43727</v>
      </c>
      <c r="E155" s="23">
        <v>43901</v>
      </c>
      <c r="F155" s="21">
        <v>35000000</v>
      </c>
      <c r="G155" s="22">
        <v>3.34</v>
      </c>
      <c r="H155" s="21"/>
      <c r="I155" s="21">
        <f t="shared" si="31"/>
        <v>584500</v>
      </c>
      <c r="J155" s="31">
        <v>29.19318181818182</v>
      </c>
      <c r="K155" s="28">
        <f t="shared" si="28"/>
        <v>584529.1931818182</v>
      </c>
    </row>
    <row r="156" spans="1:11" s="1" customFormat="1" ht="21.75" customHeight="1">
      <c r="A156" s="16" t="s">
        <v>76</v>
      </c>
      <c r="B156" s="17" t="s">
        <v>51</v>
      </c>
      <c r="C156" s="17" t="s">
        <v>53</v>
      </c>
      <c r="D156" s="18">
        <v>43727</v>
      </c>
      <c r="E156" s="23">
        <v>44084</v>
      </c>
      <c r="F156" s="21">
        <v>35000000</v>
      </c>
      <c r="G156" s="22">
        <v>3.34</v>
      </c>
      <c r="H156" s="21"/>
      <c r="I156" s="21">
        <f t="shared" si="31"/>
        <v>584500</v>
      </c>
      <c r="J156" s="31">
        <v>29.19318181818182</v>
      </c>
      <c r="K156" s="28">
        <f t="shared" si="28"/>
        <v>584529.1931818182</v>
      </c>
    </row>
    <row r="157" spans="1:11" s="1" customFormat="1" ht="21.75" customHeight="1">
      <c r="A157" s="16" t="s">
        <v>83</v>
      </c>
      <c r="B157" s="17" t="s">
        <v>45</v>
      </c>
      <c r="C157" s="17" t="s">
        <v>79</v>
      </c>
      <c r="D157" s="18">
        <v>43727</v>
      </c>
      <c r="E157" s="23">
        <v>44084</v>
      </c>
      <c r="F157" s="21">
        <v>52000000</v>
      </c>
      <c r="G157" s="22">
        <v>3.23</v>
      </c>
      <c r="H157" s="21"/>
      <c r="I157" s="21">
        <f>F157*G157/100</f>
        <v>1679600</v>
      </c>
      <c r="J157" s="31">
        <v>83.97339782345828</v>
      </c>
      <c r="K157" s="28">
        <f t="shared" si="28"/>
        <v>1679683.9733978235</v>
      </c>
    </row>
    <row r="158" spans="1:11" s="1" customFormat="1" ht="21.75" customHeight="1">
      <c r="A158" s="16" t="s">
        <v>88</v>
      </c>
      <c r="B158" s="17" t="s">
        <v>51</v>
      </c>
      <c r="C158" s="17" t="s">
        <v>53</v>
      </c>
      <c r="D158" s="23">
        <v>43851</v>
      </c>
      <c r="E158" s="23">
        <v>44034</v>
      </c>
      <c r="F158" s="21">
        <v>14000000</v>
      </c>
      <c r="G158" s="22">
        <v>3.33</v>
      </c>
      <c r="H158" s="22"/>
      <c r="I158" s="21">
        <f aca="true" t="shared" si="32" ref="I158:I160">F158*G158/100/2</f>
        <v>233100</v>
      </c>
      <c r="J158" s="31">
        <v>11.65</v>
      </c>
      <c r="K158" s="28">
        <f aca="true" t="shared" si="33" ref="K158:K160">SUM(I158:J158)</f>
        <v>233111.65</v>
      </c>
    </row>
    <row r="159" spans="1:11" s="1" customFormat="1" ht="21.75" customHeight="1">
      <c r="A159" s="16" t="s">
        <v>90</v>
      </c>
      <c r="B159" s="17" t="s">
        <v>78</v>
      </c>
      <c r="C159" s="17" t="s">
        <v>46</v>
      </c>
      <c r="D159" s="23">
        <v>43882</v>
      </c>
      <c r="E159" s="23">
        <v>44067</v>
      </c>
      <c r="F159" s="21">
        <v>41617500</v>
      </c>
      <c r="G159" s="22">
        <v>3.43</v>
      </c>
      <c r="H159" s="22"/>
      <c r="I159" s="21">
        <f t="shared" si="32"/>
        <v>713740.125</v>
      </c>
      <c r="J159" s="31">
        <v>35.69</v>
      </c>
      <c r="K159" s="28">
        <f t="shared" si="33"/>
        <v>713775.815</v>
      </c>
    </row>
    <row r="160" spans="1:11" s="1" customFormat="1" ht="21.75" customHeight="1">
      <c r="A160" s="16" t="s">
        <v>94</v>
      </c>
      <c r="B160" s="17" t="s">
        <v>92</v>
      </c>
      <c r="C160" s="17" t="s">
        <v>53</v>
      </c>
      <c r="D160" s="23">
        <v>43970</v>
      </c>
      <c r="E160" s="23">
        <v>44155</v>
      </c>
      <c r="F160" s="21">
        <v>100000000</v>
      </c>
      <c r="G160" s="22">
        <v>3.57</v>
      </c>
      <c r="H160" s="22"/>
      <c r="I160" s="21">
        <f t="shared" si="32"/>
        <v>1785000</v>
      </c>
      <c r="J160" s="31">
        <v>89.25</v>
      </c>
      <c r="K160" s="28">
        <f t="shared" si="33"/>
        <v>1785089.25</v>
      </c>
    </row>
    <row r="161" spans="1:11" s="1" customFormat="1" ht="21.75" customHeight="1">
      <c r="A161" s="12" t="s">
        <v>123</v>
      </c>
      <c r="B161" s="13"/>
      <c r="C161" s="13"/>
      <c r="D161" s="14"/>
      <c r="E161" s="14"/>
      <c r="F161" s="15">
        <f>SUM(F162:F164,F166:F169,F171,F172,F174,F175,F177,F178:F184)</f>
        <v>1537840600</v>
      </c>
      <c r="G161" s="15"/>
      <c r="H161" s="15">
        <f>SUM(H162:H184)</f>
        <v>50000000</v>
      </c>
      <c r="I161" s="15">
        <f>SUM(I162:I184)</f>
        <v>44902386.04</v>
      </c>
      <c r="J161" s="28">
        <f>SUM(J162:J184)</f>
        <v>4745.1580384260415</v>
      </c>
      <c r="K161" s="28">
        <f>SUM(K162:K184)</f>
        <v>94907131.19803841</v>
      </c>
    </row>
    <row r="162" spans="1:11" s="1" customFormat="1" ht="21.75" customHeight="1">
      <c r="A162" s="16" t="s">
        <v>107</v>
      </c>
      <c r="B162" s="17" t="s">
        <v>45</v>
      </c>
      <c r="C162" s="17" t="s">
        <v>46</v>
      </c>
      <c r="D162" s="18">
        <v>42167</v>
      </c>
      <c r="E162" s="18">
        <v>43986</v>
      </c>
      <c r="F162" s="15">
        <v>50000000</v>
      </c>
      <c r="G162" s="19">
        <v>3.25</v>
      </c>
      <c r="H162" s="15">
        <v>50000000</v>
      </c>
      <c r="I162" s="15">
        <f>F162*3.25%</f>
        <v>1625000</v>
      </c>
      <c r="J162" s="28">
        <v>2581.25</v>
      </c>
      <c r="K162" s="28">
        <f>SUM(H162:J162)</f>
        <v>51627581.25</v>
      </c>
    </row>
    <row r="163" spans="1:11" s="1" customFormat="1" ht="21.75" customHeight="1">
      <c r="A163" s="16" t="s">
        <v>108</v>
      </c>
      <c r="B163" s="17" t="s">
        <v>49</v>
      </c>
      <c r="C163" s="17" t="s">
        <v>46</v>
      </c>
      <c r="D163" s="18">
        <v>42167</v>
      </c>
      <c r="E163" s="18">
        <v>43986</v>
      </c>
      <c r="F163" s="15">
        <v>100000000</v>
      </c>
      <c r="G163" s="19">
        <v>3.52</v>
      </c>
      <c r="H163" s="15"/>
      <c r="I163" s="15">
        <f>F163*3.52%</f>
        <v>3520000</v>
      </c>
      <c r="J163" s="28">
        <v>176</v>
      </c>
      <c r="K163" s="28">
        <f aca="true" t="shared" si="34" ref="K163:K178">SUM(H163:J163)</f>
        <v>3520176</v>
      </c>
    </row>
    <row r="164" spans="1:11" s="1" customFormat="1" ht="21.75" customHeight="1">
      <c r="A164" s="16" t="s">
        <v>52</v>
      </c>
      <c r="B164" s="17" t="s">
        <v>51</v>
      </c>
      <c r="C164" s="17" t="s">
        <v>53</v>
      </c>
      <c r="D164" s="18">
        <v>42545</v>
      </c>
      <c r="E164" s="18">
        <v>44000</v>
      </c>
      <c r="F164" s="15">
        <v>100000000</v>
      </c>
      <c r="G164" s="19">
        <v>3.06</v>
      </c>
      <c r="H164" s="15"/>
      <c r="I164" s="15">
        <f>F164*G164/100/2</f>
        <v>1530000</v>
      </c>
      <c r="J164" s="28">
        <v>76.5</v>
      </c>
      <c r="K164" s="28">
        <f t="shared" si="34"/>
        <v>1530076.5</v>
      </c>
    </row>
    <row r="165" spans="1:11" s="1" customFormat="1" ht="21.75" customHeight="1">
      <c r="A165" s="16" t="s">
        <v>52</v>
      </c>
      <c r="B165" s="17" t="s">
        <v>51</v>
      </c>
      <c r="C165" s="17" t="s">
        <v>53</v>
      </c>
      <c r="D165" s="18">
        <v>42545</v>
      </c>
      <c r="E165" s="18">
        <v>44182</v>
      </c>
      <c r="F165" s="15">
        <v>100000000</v>
      </c>
      <c r="G165" s="19">
        <v>3.06</v>
      </c>
      <c r="H165" s="15"/>
      <c r="I165" s="15">
        <f>F165*G165/100/2</f>
        <v>1530000</v>
      </c>
      <c r="J165" s="28">
        <v>76.5</v>
      </c>
      <c r="K165" s="28">
        <f t="shared" si="34"/>
        <v>1530076.5</v>
      </c>
    </row>
    <row r="166" spans="1:11" s="1" customFormat="1" ht="21.75" customHeight="1">
      <c r="A166" s="16" t="s">
        <v>57</v>
      </c>
      <c r="B166" s="17" t="s">
        <v>45</v>
      </c>
      <c r="C166" s="17" t="s">
        <v>53</v>
      </c>
      <c r="D166" s="18">
        <v>42902</v>
      </c>
      <c r="E166" s="23">
        <v>43992</v>
      </c>
      <c r="F166" s="21">
        <v>100000000</v>
      </c>
      <c r="G166" s="22">
        <v>3.96</v>
      </c>
      <c r="H166" s="21"/>
      <c r="I166" s="15">
        <f>F166*G166/100</f>
        <v>3960000</v>
      </c>
      <c r="J166" s="28">
        <v>198</v>
      </c>
      <c r="K166" s="28">
        <f t="shared" si="34"/>
        <v>3960198</v>
      </c>
    </row>
    <row r="167" spans="1:11" s="1" customFormat="1" ht="21.75" customHeight="1">
      <c r="A167" s="16" t="s">
        <v>62</v>
      </c>
      <c r="B167" s="17" t="s">
        <v>49</v>
      </c>
      <c r="C167" s="17" t="s">
        <v>46</v>
      </c>
      <c r="D167" s="24">
        <v>43287</v>
      </c>
      <c r="E167" s="23">
        <v>44012</v>
      </c>
      <c r="F167" s="21">
        <v>30000000</v>
      </c>
      <c r="G167" s="22">
        <v>3.89</v>
      </c>
      <c r="H167" s="21"/>
      <c r="I167" s="21">
        <f>F167*G167/100</f>
        <v>1167000</v>
      </c>
      <c r="J167" s="31">
        <v>58.349999999999994</v>
      </c>
      <c r="K167" s="28">
        <f t="shared" si="34"/>
        <v>1167058.35</v>
      </c>
    </row>
    <row r="168" spans="1:11" s="1" customFormat="1" ht="21.75" customHeight="1">
      <c r="A168" s="16" t="s">
        <v>124</v>
      </c>
      <c r="B168" s="17" t="s">
        <v>45</v>
      </c>
      <c r="C168" s="17" t="s">
        <v>125</v>
      </c>
      <c r="D168" s="24">
        <v>43287</v>
      </c>
      <c r="E168" s="23">
        <v>44012</v>
      </c>
      <c r="F168" s="21">
        <v>32000000</v>
      </c>
      <c r="G168" s="22">
        <v>3.33</v>
      </c>
      <c r="H168" s="21"/>
      <c r="I168" s="21">
        <f>F168*G168/100</f>
        <v>1065600</v>
      </c>
      <c r="J168" s="31">
        <v>53.3</v>
      </c>
      <c r="K168" s="28">
        <f t="shared" si="34"/>
        <v>1065653.3</v>
      </c>
    </row>
    <row r="169" spans="1:11" s="1" customFormat="1" ht="21.75" customHeight="1">
      <c r="A169" s="16" t="s">
        <v>66</v>
      </c>
      <c r="B169" s="17" t="s">
        <v>51</v>
      </c>
      <c r="C169" s="17" t="s">
        <v>53</v>
      </c>
      <c r="D169" s="18">
        <v>43353</v>
      </c>
      <c r="E169" s="23">
        <v>43892</v>
      </c>
      <c r="F169" s="21">
        <v>150000000</v>
      </c>
      <c r="G169" s="22">
        <v>4.01</v>
      </c>
      <c r="H169" s="21"/>
      <c r="I169" s="21">
        <f aca="true" t="shared" si="35" ref="I169:I174">F169*G169/100/2</f>
        <v>3007500</v>
      </c>
      <c r="J169" s="31">
        <v>150.38006756756758</v>
      </c>
      <c r="K169" s="28">
        <f t="shared" si="34"/>
        <v>3007650.3800675673</v>
      </c>
    </row>
    <row r="170" spans="1:11" s="1" customFormat="1" ht="21.75" customHeight="1">
      <c r="A170" s="16" t="s">
        <v>66</v>
      </c>
      <c r="B170" s="17" t="s">
        <v>51</v>
      </c>
      <c r="C170" s="17" t="s">
        <v>53</v>
      </c>
      <c r="D170" s="18">
        <v>43353</v>
      </c>
      <c r="E170" s="23">
        <v>44076</v>
      </c>
      <c r="F170" s="21">
        <v>150000000</v>
      </c>
      <c r="G170" s="22">
        <v>4.01</v>
      </c>
      <c r="H170" s="21"/>
      <c r="I170" s="21">
        <f t="shared" si="35"/>
        <v>3007500</v>
      </c>
      <c r="J170" s="31">
        <v>150.38006756756758</v>
      </c>
      <c r="K170" s="28">
        <f t="shared" si="34"/>
        <v>3007650.3800675673</v>
      </c>
    </row>
    <row r="171" spans="1:11" s="1" customFormat="1" ht="21.75" customHeight="1">
      <c r="A171" s="16" t="s">
        <v>67</v>
      </c>
      <c r="B171" s="17" t="s">
        <v>45</v>
      </c>
      <c r="C171" s="17" t="s">
        <v>68</v>
      </c>
      <c r="D171" s="18">
        <v>43199</v>
      </c>
      <c r="E171" s="23">
        <v>43922</v>
      </c>
      <c r="F171" s="21">
        <v>113585000</v>
      </c>
      <c r="G171" s="22">
        <v>3.65</v>
      </c>
      <c r="H171" s="21"/>
      <c r="I171" s="21">
        <f>F171*G171/100</f>
        <v>4145852.5</v>
      </c>
      <c r="J171" s="31">
        <v>207.29262500000002</v>
      </c>
      <c r="K171" s="28">
        <f t="shared" si="34"/>
        <v>4146059.792625</v>
      </c>
    </row>
    <row r="172" spans="1:11" s="1" customFormat="1" ht="21.75" customHeight="1">
      <c r="A172" s="16" t="s">
        <v>111</v>
      </c>
      <c r="B172" s="17" t="s">
        <v>51</v>
      </c>
      <c r="C172" s="17" t="s">
        <v>53</v>
      </c>
      <c r="D172" s="18">
        <v>43668</v>
      </c>
      <c r="E172" s="23">
        <v>43844</v>
      </c>
      <c r="F172" s="21">
        <v>80000000</v>
      </c>
      <c r="G172" s="22">
        <v>3.42</v>
      </c>
      <c r="H172" s="21"/>
      <c r="I172" s="21">
        <f t="shared" si="35"/>
        <v>1368000</v>
      </c>
      <c r="J172" s="31">
        <v>68.40390879478828</v>
      </c>
      <c r="K172" s="28">
        <f t="shared" si="34"/>
        <v>1368068.4039087947</v>
      </c>
    </row>
    <row r="173" spans="1:11" s="1" customFormat="1" ht="21.75" customHeight="1">
      <c r="A173" s="16" t="s">
        <v>111</v>
      </c>
      <c r="B173" s="17" t="s">
        <v>51</v>
      </c>
      <c r="C173" s="17" t="s">
        <v>53</v>
      </c>
      <c r="D173" s="18">
        <v>43668</v>
      </c>
      <c r="E173" s="23">
        <v>44026</v>
      </c>
      <c r="F173" s="21">
        <v>80000000</v>
      </c>
      <c r="G173" s="22">
        <v>3.42</v>
      </c>
      <c r="H173" s="21"/>
      <c r="I173" s="21">
        <f t="shared" si="35"/>
        <v>1368000</v>
      </c>
      <c r="J173" s="31">
        <v>68.40390879478828</v>
      </c>
      <c r="K173" s="28">
        <f t="shared" si="34"/>
        <v>1368068.4039087947</v>
      </c>
    </row>
    <row r="174" spans="1:11" s="1" customFormat="1" ht="21.75" customHeight="1">
      <c r="A174" s="16" t="s">
        <v>126</v>
      </c>
      <c r="B174" s="17" t="s">
        <v>45</v>
      </c>
      <c r="C174" s="17" t="s">
        <v>53</v>
      </c>
      <c r="D174" s="18">
        <v>43517</v>
      </c>
      <c r="E174" s="23">
        <v>43874</v>
      </c>
      <c r="F174" s="21">
        <v>100000000</v>
      </c>
      <c r="G174" s="22">
        <v>3.15</v>
      </c>
      <c r="H174" s="21"/>
      <c r="I174" s="21">
        <f aca="true" t="shared" si="36" ref="I174:I178">F174*G174/100</f>
        <v>3150000</v>
      </c>
      <c r="J174" s="31">
        <v>157.5</v>
      </c>
      <c r="K174" s="28">
        <f t="shared" si="34"/>
        <v>3150157.5</v>
      </c>
    </row>
    <row r="175" spans="1:11" s="1" customFormat="1" ht="21.75" customHeight="1">
      <c r="A175" s="16" t="s">
        <v>77</v>
      </c>
      <c r="B175" s="17" t="s">
        <v>78</v>
      </c>
      <c r="C175" s="17" t="s">
        <v>79</v>
      </c>
      <c r="D175" s="18">
        <v>43727</v>
      </c>
      <c r="E175" s="23">
        <v>43901</v>
      </c>
      <c r="F175" s="21">
        <v>50000000</v>
      </c>
      <c r="G175" s="22">
        <v>3.63</v>
      </c>
      <c r="H175" s="21"/>
      <c r="I175" s="21">
        <f aca="true" t="shared" si="37" ref="I175:I184">F175*G175/100/2</f>
        <v>907500</v>
      </c>
      <c r="J175" s="31">
        <v>45.375</v>
      </c>
      <c r="K175" s="28">
        <f t="shared" si="34"/>
        <v>907545.375</v>
      </c>
    </row>
    <row r="176" spans="1:11" s="1" customFormat="1" ht="21.75" customHeight="1">
      <c r="A176" s="16" t="s">
        <v>77</v>
      </c>
      <c r="B176" s="17" t="s">
        <v>78</v>
      </c>
      <c r="C176" s="17" t="s">
        <v>79</v>
      </c>
      <c r="D176" s="18">
        <v>43727</v>
      </c>
      <c r="E176" s="23">
        <v>44084</v>
      </c>
      <c r="F176" s="21">
        <v>50000000</v>
      </c>
      <c r="G176" s="22">
        <v>3.63</v>
      </c>
      <c r="H176" s="21"/>
      <c r="I176" s="21">
        <f t="shared" si="37"/>
        <v>907500</v>
      </c>
      <c r="J176" s="31">
        <v>45.375</v>
      </c>
      <c r="K176" s="28">
        <f t="shared" si="34"/>
        <v>907545.375</v>
      </c>
    </row>
    <row r="177" spans="1:11" s="1" customFormat="1" ht="21.75" customHeight="1">
      <c r="A177" s="16" t="s">
        <v>81</v>
      </c>
      <c r="B177" s="17" t="s">
        <v>45</v>
      </c>
      <c r="C177" s="17" t="s">
        <v>70</v>
      </c>
      <c r="D177" s="18">
        <v>43629</v>
      </c>
      <c r="E177" s="23">
        <v>43986</v>
      </c>
      <c r="F177" s="21">
        <v>100000000</v>
      </c>
      <c r="G177" s="22">
        <v>3.33</v>
      </c>
      <c r="H177" s="21"/>
      <c r="I177" s="21">
        <f t="shared" si="36"/>
        <v>3330000</v>
      </c>
      <c r="J177" s="31">
        <v>166.5</v>
      </c>
      <c r="K177" s="28">
        <f t="shared" si="34"/>
        <v>3330166.5</v>
      </c>
    </row>
    <row r="178" spans="1:11" s="1" customFormat="1" ht="21.75" customHeight="1">
      <c r="A178" s="16" t="s">
        <v>83</v>
      </c>
      <c r="B178" s="17" t="s">
        <v>45</v>
      </c>
      <c r="C178" s="17" t="s">
        <v>79</v>
      </c>
      <c r="D178" s="18">
        <v>43727</v>
      </c>
      <c r="E178" s="23">
        <v>44084</v>
      </c>
      <c r="F178" s="21">
        <v>20000000</v>
      </c>
      <c r="G178" s="22">
        <v>3.23</v>
      </c>
      <c r="H178" s="21"/>
      <c r="I178" s="21">
        <f t="shared" si="36"/>
        <v>646000</v>
      </c>
      <c r="J178" s="31">
        <v>32.29746070133011</v>
      </c>
      <c r="K178" s="28">
        <f t="shared" si="34"/>
        <v>646032.2974607013</v>
      </c>
    </row>
    <row r="179" spans="1:11" s="1" customFormat="1" ht="21.75" customHeight="1">
      <c r="A179" s="16" t="s">
        <v>87</v>
      </c>
      <c r="B179" s="17" t="s">
        <v>78</v>
      </c>
      <c r="C179" s="17" t="s">
        <v>53</v>
      </c>
      <c r="D179" s="23">
        <v>43851</v>
      </c>
      <c r="E179" s="23">
        <v>44034</v>
      </c>
      <c r="F179" s="21">
        <v>209000000</v>
      </c>
      <c r="G179" s="22">
        <v>3.62</v>
      </c>
      <c r="H179" s="22"/>
      <c r="I179" s="21">
        <f t="shared" si="37"/>
        <v>3782900</v>
      </c>
      <c r="J179" s="31">
        <v>189.15</v>
      </c>
      <c r="K179" s="28">
        <f aca="true" t="shared" si="38" ref="K179:K184">SUM(I179:J179)</f>
        <v>3783089.15</v>
      </c>
    </row>
    <row r="180" spans="1:11" s="1" customFormat="1" ht="21.75" customHeight="1">
      <c r="A180" s="16" t="s">
        <v>88</v>
      </c>
      <c r="B180" s="17" t="s">
        <v>51</v>
      </c>
      <c r="C180" s="17" t="s">
        <v>53</v>
      </c>
      <c r="D180" s="23">
        <v>43851</v>
      </c>
      <c r="E180" s="23">
        <v>44034</v>
      </c>
      <c r="F180" s="21">
        <v>137000000</v>
      </c>
      <c r="G180" s="22">
        <v>3.33</v>
      </c>
      <c r="H180" s="22"/>
      <c r="I180" s="21">
        <f t="shared" si="37"/>
        <v>2281050</v>
      </c>
      <c r="J180" s="31">
        <v>114.05</v>
      </c>
      <c r="K180" s="28">
        <f t="shared" si="38"/>
        <v>2281164.05</v>
      </c>
    </row>
    <row r="181" spans="1:11" s="1" customFormat="1" ht="21.75" customHeight="1">
      <c r="A181" s="16" t="s">
        <v>89</v>
      </c>
      <c r="B181" s="17" t="s">
        <v>51</v>
      </c>
      <c r="C181" s="17" t="s">
        <v>46</v>
      </c>
      <c r="D181" s="23">
        <v>43882</v>
      </c>
      <c r="E181" s="23">
        <v>44067</v>
      </c>
      <c r="F181" s="21">
        <v>133200000</v>
      </c>
      <c r="G181" s="22">
        <v>3.13</v>
      </c>
      <c r="H181" s="22"/>
      <c r="I181" s="21">
        <f t="shared" si="37"/>
        <v>2084580</v>
      </c>
      <c r="J181" s="31">
        <v>104.23</v>
      </c>
      <c r="K181" s="28">
        <f t="shared" si="38"/>
        <v>2084684.23</v>
      </c>
    </row>
    <row r="182" spans="1:11" s="1" customFormat="1" ht="21.75" customHeight="1">
      <c r="A182" s="16" t="s">
        <v>90</v>
      </c>
      <c r="B182" s="17" t="s">
        <v>78</v>
      </c>
      <c r="C182" s="17" t="s">
        <v>46</v>
      </c>
      <c r="D182" s="23">
        <v>43882</v>
      </c>
      <c r="E182" s="23">
        <v>44067</v>
      </c>
      <c r="F182" s="21">
        <v>3055600</v>
      </c>
      <c r="G182" s="22">
        <v>3.43</v>
      </c>
      <c r="H182" s="22"/>
      <c r="I182" s="21">
        <f t="shared" si="37"/>
        <v>52403.54</v>
      </c>
      <c r="J182" s="31">
        <v>2.62</v>
      </c>
      <c r="K182" s="28">
        <f t="shared" si="38"/>
        <v>52406.16</v>
      </c>
    </row>
    <row r="183" spans="1:11" s="1" customFormat="1" ht="21.75" customHeight="1">
      <c r="A183" s="16" t="s">
        <v>115</v>
      </c>
      <c r="B183" s="17" t="s">
        <v>51</v>
      </c>
      <c r="C183" s="17" t="s">
        <v>53</v>
      </c>
      <c r="D183" s="23">
        <v>43970</v>
      </c>
      <c r="E183" s="23">
        <v>44155</v>
      </c>
      <c r="F183" s="21">
        <v>20000000</v>
      </c>
      <c r="G183" s="22">
        <v>2.94</v>
      </c>
      <c r="H183" s="22"/>
      <c r="I183" s="21">
        <f t="shared" si="37"/>
        <v>294000</v>
      </c>
      <c r="J183" s="31">
        <v>14.7</v>
      </c>
      <c r="K183" s="28">
        <f t="shared" si="38"/>
        <v>294014.7</v>
      </c>
    </row>
    <row r="184" spans="1:11" s="1" customFormat="1" ht="21.75" customHeight="1">
      <c r="A184" s="16" t="s">
        <v>93</v>
      </c>
      <c r="B184" s="17" t="s">
        <v>78</v>
      </c>
      <c r="C184" s="17" t="s">
        <v>53</v>
      </c>
      <c r="D184" s="23">
        <v>43970</v>
      </c>
      <c r="E184" s="23">
        <v>44155</v>
      </c>
      <c r="F184" s="21">
        <v>10000000</v>
      </c>
      <c r="G184" s="22">
        <v>3.44</v>
      </c>
      <c r="H184" s="22"/>
      <c r="I184" s="21">
        <f t="shared" si="37"/>
        <v>172000</v>
      </c>
      <c r="J184" s="31">
        <v>8.6</v>
      </c>
      <c r="K184" s="28">
        <f t="shared" si="38"/>
        <v>172008.6</v>
      </c>
    </row>
    <row r="185" spans="1:11" s="1" customFormat="1" ht="21.75" customHeight="1">
      <c r="A185" s="12" t="s">
        <v>127</v>
      </c>
      <c r="B185" s="13"/>
      <c r="C185" s="13"/>
      <c r="D185" s="14"/>
      <c r="E185" s="14"/>
      <c r="F185" s="15">
        <f>SUM(F186:F188,F190:F192,F194:F195,F197:F201,F203,F204,F206:F207,F209,F210:F215)</f>
        <v>1329767200</v>
      </c>
      <c r="G185" s="15"/>
      <c r="H185" s="15">
        <f>SUM(H186:H210)</f>
        <v>149950000</v>
      </c>
      <c r="I185" s="15">
        <f>SUM(I186:I215)</f>
        <v>38134205.98</v>
      </c>
      <c r="J185" s="15">
        <f>SUM(J186:J215)</f>
        <v>9404.100843746688</v>
      </c>
      <c r="K185" s="15">
        <f>SUM(K186:K215)</f>
        <v>188093610.08084378</v>
      </c>
    </row>
    <row r="186" spans="1:11" s="1" customFormat="1" ht="21.75" customHeight="1">
      <c r="A186" s="16" t="s">
        <v>107</v>
      </c>
      <c r="B186" s="17" t="s">
        <v>45</v>
      </c>
      <c r="C186" s="17" t="s">
        <v>46</v>
      </c>
      <c r="D186" s="18">
        <v>42167</v>
      </c>
      <c r="E186" s="18">
        <v>43986</v>
      </c>
      <c r="F186" s="15">
        <v>50000000</v>
      </c>
      <c r="G186" s="19">
        <v>3.25</v>
      </c>
      <c r="H186" s="15">
        <v>50000000</v>
      </c>
      <c r="I186" s="15">
        <f>F186*3.25%</f>
        <v>1625000</v>
      </c>
      <c r="J186" s="28">
        <v>2581.25</v>
      </c>
      <c r="K186" s="28">
        <f>SUM(H186:J186)</f>
        <v>51627581.25</v>
      </c>
    </row>
    <row r="187" spans="1:11" s="1" customFormat="1" ht="21.75" customHeight="1">
      <c r="A187" s="16" t="s">
        <v>108</v>
      </c>
      <c r="B187" s="17" t="s">
        <v>49</v>
      </c>
      <c r="C187" s="17" t="s">
        <v>46</v>
      </c>
      <c r="D187" s="18">
        <v>42167</v>
      </c>
      <c r="E187" s="18">
        <v>43986</v>
      </c>
      <c r="F187" s="15">
        <v>50000000</v>
      </c>
      <c r="G187" s="19">
        <v>3.52</v>
      </c>
      <c r="H187" s="15"/>
      <c r="I187" s="15">
        <v>1760000</v>
      </c>
      <c r="J187" s="28">
        <v>88</v>
      </c>
      <c r="K187" s="28">
        <f aca="true" t="shared" si="39" ref="K187:K209">SUM(H187:J187)</f>
        <v>1760088</v>
      </c>
    </row>
    <row r="188" spans="1:11" s="1" customFormat="1" ht="21.75" customHeight="1">
      <c r="A188" s="16" t="s">
        <v>109</v>
      </c>
      <c r="B188" s="17" t="s">
        <v>51</v>
      </c>
      <c r="C188" s="17" t="s">
        <v>46</v>
      </c>
      <c r="D188" s="18">
        <v>42167</v>
      </c>
      <c r="E188" s="18">
        <v>43986</v>
      </c>
      <c r="F188" s="15">
        <v>50000000</v>
      </c>
      <c r="G188" s="19">
        <v>3.58</v>
      </c>
      <c r="H188" s="15"/>
      <c r="I188" s="15">
        <v>895000</v>
      </c>
      <c r="J188" s="28">
        <v>44.75</v>
      </c>
      <c r="K188" s="28">
        <f t="shared" si="39"/>
        <v>895044.75</v>
      </c>
    </row>
    <row r="189" spans="1:11" s="1" customFormat="1" ht="21.75" customHeight="1">
      <c r="A189" s="16" t="s">
        <v>109</v>
      </c>
      <c r="B189" s="17" t="s">
        <v>51</v>
      </c>
      <c r="C189" s="17" t="s">
        <v>46</v>
      </c>
      <c r="D189" s="18">
        <v>42167</v>
      </c>
      <c r="E189" s="18">
        <v>44169</v>
      </c>
      <c r="F189" s="15">
        <v>50000000</v>
      </c>
      <c r="G189" s="19">
        <v>3.58</v>
      </c>
      <c r="H189" s="15"/>
      <c r="I189" s="15">
        <v>895000</v>
      </c>
      <c r="J189" s="28">
        <v>44.75</v>
      </c>
      <c r="K189" s="28">
        <f t="shared" si="39"/>
        <v>895044.75</v>
      </c>
    </row>
    <row r="190" spans="1:11" s="1" customFormat="1" ht="21.75" customHeight="1">
      <c r="A190" s="16" t="s">
        <v>128</v>
      </c>
      <c r="B190" s="17" t="s">
        <v>45</v>
      </c>
      <c r="C190" s="17" t="s">
        <v>46</v>
      </c>
      <c r="D190" s="18">
        <v>42243</v>
      </c>
      <c r="E190" s="18">
        <v>44062</v>
      </c>
      <c r="F190" s="15">
        <v>140000</v>
      </c>
      <c r="G190" s="19">
        <v>3.72</v>
      </c>
      <c r="H190" s="15">
        <v>140000</v>
      </c>
      <c r="I190" s="15">
        <v>5208</v>
      </c>
      <c r="J190" s="28">
        <v>7.3</v>
      </c>
      <c r="K190" s="28">
        <f t="shared" si="39"/>
        <v>145215.3</v>
      </c>
    </row>
    <row r="191" spans="1:11" s="1" customFormat="1" ht="21.75" customHeight="1">
      <c r="A191" s="16" t="s">
        <v>129</v>
      </c>
      <c r="B191" s="17" t="s">
        <v>49</v>
      </c>
      <c r="C191" s="17" t="s">
        <v>46</v>
      </c>
      <c r="D191" s="18">
        <v>42243</v>
      </c>
      <c r="E191" s="18">
        <v>44062</v>
      </c>
      <c r="F191" s="15">
        <v>140000</v>
      </c>
      <c r="G191" s="19">
        <v>4.01</v>
      </c>
      <c r="H191" s="15"/>
      <c r="I191" s="15">
        <v>5614</v>
      </c>
      <c r="J191" s="28">
        <v>0.3</v>
      </c>
      <c r="K191" s="28">
        <f t="shared" si="39"/>
        <v>5614.3</v>
      </c>
    </row>
    <row r="192" spans="1:11" s="1" customFormat="1" ht="21.75" customHeight="1">
      <c r="A192" s="16" t="s">
        <v>130</v>
      </c>
      <c r="B192" s="17" t="s">
        <v>51</v>
      </c>
      <c r="C192" s="17" t="s">
        <v>46</v>
      </c>
      <c r="D192" s="18">
        <v>42243</v>
      </c>
      <c r="E192" s="18">
        <v>43880</v>
      </c>
      <c r="F192" s="15">
        <v>140000</v>
      </c>
      <c r="G192" s="19">
        <v>3.99</v>
      </c>
      <c r="H192" s="15"/>
      <c r="I192" s="15">
        <v>2793</v>
      </c>
      <c r="J192" s="28">
        <v>0.1</v>
      </c>
      <c r="K192" s="28">
        <f t="shared" si="39"/>
        <v>2793.1</v>
      </c>
    </row>
    <row r="193" spans="1:11" s="1" customFormat="1" ht="21.75" customHeight="1">
      <c r="A193" s="16" t="s">
        <v>130</v>
      </c>
      <c r="B193" s="17" t="s">
        <v>51</v>
      </c>
      <c r="C193" s="17" t="s">
        <v>46</v>
      </c>
      <c r="D193" s="18">
        <v>42243</v>
      </c>
      <c r="E193" s="18">
        <v>44062</v>
      </c>
      <c r="F193" s="15">
        <v>140000</v>
      </c>
      <c r="G193" s="19">
        <v>3.99</v>
      </c>
      <c r="H193" s="15"/>
      <c r="I193" s="15">
        <v>2793</v>
      </c>
      <c r="J193" s="28">
        <v>0.1</v>
      </c>
      <c r="K193" s="28">
        <f t="shared" si="39"/>
        <v>2793.1</v>
      </c>
    </row>
    <row r="194" spans="1:11" s="1" customFormat="1" ht="21.75" customHeight="1">
      <c r="A194" s="16" t="s">
        <v>131</v>
      </c>
      <c r="B194" s="17" t="s">
        <v>45</v>
      </c>
      <c r="C194" s="17" t="s">
        <v>46</v>
      </c>
      <c r="D194" s="18">
        <v>42311</v>
      </c>
      <c r="E194" s="18">
        <v>44130</v>
      </c>
      <c r="F194" s="15">
        <v>99810000</v>
      </c>
      <c r="G194" s="19">
        <v>3.07</v>
      </c>
      <c r="H194" s="15">
        <v>99810000</v>
      </c>
      <c r="I194" s="15">
        <v>3064167</v>
      </c>
      <c r="J194" s="28">
        <v>5143.7</v>
      </c>
      <c r="K194" s="28">
        <f t="shared" si="39"/>
        <v>102879310.7</v>
      </c>
    </row>
    <row r="195" spans="1:11" s="1" customFormat="1" ht="21.75" customHeight="1">
      <c r="A195" s="16" t="s">
        <v>118</v>
      </c>
      <c r="B195" s="17" t="s">
        <v>51</v>
      </c>
      <c r="C195" s="17" t="s">
        <v>46</v>
      </c>
      <c r="D195" s="18">
        <v>42311</v>
      </c>
      <c r="E195" s="18">
        <v>43944</v>
      </c>
      <c r="F195" s="15">
        <v>99720000</v>
      </c>
      <c r="G195" s="19">
        <v>3.23</v>
      </c>
      <c r="H195" s="15"/>
      <c r="I195" s="15">
        <v>1610478</v>
      </c>
      <c r="J195" s="28">
        <v>80.5</v>
      </c>
      <c r="K195" s="28">
        <f t="shared" si="39"/>
        <v>1610558.5</v>
      </c>
    </row>
    <row r="196" spans="1:11" s="1" customFormat="1" ht="21.75" customHeight="1">
      <c r="A196" s="16" t="s">
        <v>118</v>
      </c>
      <c r="B196" s="17" t="s">
        <v>51</v>
      </c>
      <c r="C196" s="17" t="s">
        <v>46</v>
      </c>
      <c r="D196" s="18">
        <v>42311</v>
      </c>
      <c r="E196" s="18">
        <v>44130</v>
      </c>
      <c r="F196" s="15">
        <v>99720000</v>
      </c>
      <c r="G196" s="19">
        <v>3.23</v>
      </c>
      <c r="H196" s="15"/>
      <c r="I196" s="15">
        <v>1610478</v>
      </c>
      <c r="J196" s="28">
        <v>80.5</v>
      </c>
      <c r="K196" s="28">
        <f t="shared" si="39"/>
        <v>1610558.5</v>
      </c>
    </row>
    <row r="197" spans="1:11" ht="21.75" customHeight="1">
      <c r="A197" s="16" t="s">
        <v>96</v>
      </c>
      <c r="B197" s="17" t="s">
        <v>45</v>
      </c>
      <c r="C197" s="17" t="s">
        <v>53</v>
      </c>
      <c r="D197" s="18">
        <v>42545</v>
      </c>
      <c r="E197" s="18">
        <v>44000</v>
      </c>
      <c r="F197" s="15">
        <v>50000000</v>
      </c>
      <c r="G197" s="19">
        <v>2.76</v>
      </c>
      <c r="H197" s="15"/>
      <c r="I197" s="15">
        <f>F197*G197/100</f>
        <v>1380000</v>
      </c>
      <c r="J197" s="28">
        <v>69</v>
      </c>
      <c r="K197" s="28">
        <f t="shared" si="39"/>
        <v>1380069</v>
      </c>
    </row>
    <row r="198" spans="1:11" ht="18" customHeight="1">
      <c r="A198" s="16" t="s">
        <v>132</v>
      </c>
      <c r="B198" s="17" t="s">
        <v>45</v>
      </c>
      <c r="C198" s="17" t="s">
        <v>53</v>
      </c>
      <c r="D198" s="18">
        <v>42983</v>
      </c>
      <c r="E198" s="23">
        <v>44070</v>
      </c>
      <c r="F198" s="21">
        <v>60000000</v>
      </c>
      <c r="G198" s="22">
        <v>3.77</v>
      </c>
      <c r="H198" s="21"/>
      <c r="I198" s="15">
        <f>F198*G198/100</f>
        <v>2262000</v>
      </c>
      <c r="J198" s="28">
        <v>113.1</v>
      </c>
      <c r="K198" s="28">
        <f t="shared" si="39"/>
        <v>2262113.1</v>
      </c>
    </row>
    <row r="199" spans="1:11" s="1" customFormat="1" ht="21.75" customHeight="1">
      <c r="A199" s="16" t="s">
        <v>61</v>
      </c>
      <c r="B199" s="17" t="s">
        <v>45</v>
      </c>
      <c r="C199" s="17" t="s">
        <v>46</v>
      </c>
      <c r="D199" s="24">
        <v>43287</v>
      </c>
      <c r="E199" s="23">
        <v>44012</v>
      </c>
      <c r="F199" s="21">
        <v>50000000</v>
      </c>
      <c r="G199" s="22">
        <v>3.33</v>
      </c>
      <c r="H199" s="21"/>
      <c r="I199" s="21">
        <f>F199*G199/100</f>
        <v>1665000</v>
      </c>
      <c r="J199" s="31">
        <v>83.24208521780528</v>
      </c>
      <c r="K199" s="28">
        <f t="shared" si="39"/>
        <v>1665083.2420852177</v>
      </c>
    </row>
    <row r="200" spans="1:11" s="1" customFormat="1" ht="21.75" customHeight="1">
      <c r="A200" s="16" t="s">
        <v>62</v>
      </c>
      <c r="B200" s="17" t="s">
        <v>49</v>
      </c>
      <c r="C200" s="17" t="s">
        <v>46</v>
      </c>
      <c r="D200" s="24">
        <v>43287</v>
      </c>
      <c r="E200" s="23">
        <v>44012</v>
      </c>
      <c r="F200" s="21">
        <v>50000000</v>
      </c>
      <c r="G200" s="22">
        <v>3.89</v>
      </c>
      <c r="H200" s="21"/>
      <c r="I200" s="21">
        <f>F200*G200/100</f>
        <v>1945000</v>
      </c>
      <c r="J200" s="31">
        <v>97.25</v>
      </c>
      <c r="K200" s="28">
        <f t="shared" si="39"/>
        <v>1945097.25</v>
      </c>
    </row>
    <row r="201" spans="1:11" s="1" customFormat="1" ht="21.75" customHeight="1">
      <c r="A201" s="16" t="s">
        <v>63</v>
      </c>
      <c r="B201" s="17" t="s">
        <v>51</v>
      </c>
      <c r="C201" s="17" t="s">
        <v>46</v>
      </c>
      <c r="D201" s="24">
        <v>43287</v>
      </c>
      <c r="E201" s="23">
        <v>43832</v>
      </c>
      <c r="F201" s="21">
        <v>52530000</v>
      </c>
      <c r="G201" s="22">
        <v>4.04</v>
      </c>
      <c r="H201" s="21"/>
      <c r="I201" s="21">
        <f aca="true" t="shared" si="40" ref="I201:I205">F201*G201/100/2</f>
        <v>1061106</v>
      </c>
      <c r="J201" s="31">
        <v>53.0553</v>
      </c>
      <c r="K201" s="28">
        <f t="shared" si="39"/>
        <v>1061159.0553</v>
      </c>
    </row>
    <row r="202" spans="1:11" s="1" customFormat="1" ht="21.75" customHeight="1">
      <c r="A202" s="16" t="s">
        <v>63</v>
      </c>
      <c r="B202" s="17" t="s">
        <v>51</v>
      </c>
      <c r="C202" s="17" t="s">
        <v>46</v>
      </c>
      <c r="D202" s="24">
        <v>43287</v>
      </c>
      <c r="E202" s="23">
        <v>44012</v>
      </c>
      <c r="F202" s="21">
        <v>52530000</v>
      </c>
      <c r="G202" s="22">
        <v>4.04</v>
      </c>
      <c r="H202" s="21"/>
      <c r="I202" s="21">
        <f t="shared" si="40"/>
        <v>1061106</v>
      </c>
      <c r="J202" s="31">
        <v>53.0553</v>
      </c>
      <c r="K202" s="28">
        <f t="shared" si="39"/>
        <v>1061159.0553</v>
      </c>
    </row>
    <row r="203" spans="1:11" s="1" customFormat="1" ht="21.75" customHeight="1">
      <c r="A203" s="16" t="s">
        <v>65</v>
      </c>
      <c r="B203" s="17" t="s">
        <v>45</v>
      </c>
      <c r="C203" s="17" t="s">
        <v>53</v>
      </c>
      <c r="D203" s="18">
        <v>43353</v>
      </c>
      <c r="E203" s="23">
        <v>44076</v>
      </c>
      <c r="F203" s="21">
        <v>127000000</v>
      </c>
      <c r="G203" s="22">
        <v>3.81</v>
      </c>
      <c r="H203" s="21"/>
      <c r="I203" s="21">
        <f>F203*G203/100</f>
        <v>4838700</v>
      </c>
      <c r="J203" s="31">
        <v>241.9</v>
      </c>
      <c r="K203" s="28">
        <f t="shared" si="39"/>
        <v>4838941.9</v>
      </c>
    </row>
    <row r="204" spans="1:11" s="1" customFormat="1" ht="21.75" customHeight="1">
      <c r="A204" s="16" t="s">
        <v>111</v>
      </c>
      <c r="B204" s="17" t="s">
        <v>51</v>
      </c>
      <c r="C204" s="17" t="s">
        <v>53</v>
      </c>
      <c r="D204" s="18">
        <v>43668</v>
      </c>
      <c r="E204" s="23">
        <v>43844</v>
      </c>
      <c r="F204" s="21">
        <v>7000000</v>
      </c>
      <c r="G204" s="22">
        <v>3.42</v>
      </c>
      <c r="H204" s="21"/>
      <c r="I204" s="21">
        <f t="shared" si="40"/>
        <v>119700</v>
      </c>
      <c r="J204" s="31">
        <v>5.985342019543974</v>
      </c>
      <c r="K204" s="28">
        <f aca="true" t="shared" si="41" ref="K204:K210">SUM(H204:J204)</f>
        <v>119705.98534201954</v>
      </c>
    </row>
    <row r="205" spans="1:11" s="1" customFormat="1" ht="21.75" customHeight="1">
      <c r="A205" s="16" t="s">
        <v>111</v>
      </c>
      <c r="B205" s="17" t="s">
        <v>51</v>
      </c>
      <c r="C205" s="17" t="s">
        <v>53</v>
      </c>
      <c r="D205" s="18">
        <v>43668</v>
      </c>
      <c r="E205" s="23">
        <v>44026</v>
      </c>
      <c r="F205" s="21">
        <v>7000000</v>
      </c>
      <c r="G205" s="22">
        <v>3.42</v>
      </c>
      <c r="H205" s="21"/>
      <c r="I205" s="21">
        <f t="shared" si="40"/>
        <v>119700</v>
      </c>
      <c r="J205" s="31">
        <v>5.985342019543974</v>
      </c>
      <c r="K205" s="28">
        <f t="shared" si="41"/>
        <v>119705.98534201954</v>
      </c>
    </row>
    <row r="206" spans="1:11" s="1" customFormat="1" ht="21.75" customHeight="1">
      <c r="A206" s="16" t="s">
        <v>73</v>
      </c>
      <c r="B206" s="17" t="s">
        <v>49</v>
      </c>
      <c r="C206" s="17" t="s">
        <v>46</v>
      </c>
      <c r="D206" s="18">
        <v>43517</v>
      </c>
      <c r="E206" s="23">
        <v>43874</v>
      </c>
      <c r="F206" s="21">
        <v>50000000</v>
      </c>
      <c r="G206" s="22">
        <v>3.3</v>
      </c>
      <c r="H206" s="21"/>
      <c r="I206" s="21">
        <f aca="true" t="shared" si="42" ref="I206:I210">F206*G206/100</f>
        <v>1650000</v>
      </c>
      <c r="J206" s="31">
        <v>82.5</v>
      </c>
      <c r="K206" s="28">
        <f t="shared" si="41"/>
        <v>1650082.5</v>
      </c>
    </row>
    <row r="207" spans="1:11" s="1" customFormat="1" ht="21.75" customHeight="1">
      <c r="A207" s="16" t="s">
        <v>77</v>
      </c>
      <c r="B207" s="17" t="s">
        <v>78</v>
      </c>
      <c r="C207" s="17" t="s">
        <v>79</v>
      </c>
      <c r="D207" s="18">
        <v>43727</v>
      </c>
      <c r="E207" s="23">
        <v>43901</v>
      </c>
      <c r="F207" s="21">
        <v>20000000</v>
      </c>
      <c r="G207" s="22">
        <v>3.63</v>
      </c>
      <c r="H207" s="21"/>
      <c r="I207" s="21">
        <f aca="true" t="shared" si="43" ref="I207:I215">F207*G207/100/2</f>
        <v>363000</v>
      </c>
      <c r="J207" s="31">
        <v>18.150000000000002</v>
      </c>
      <c r="K207" s="28">
        <f t="shared" si="41"/>
        <v>363018.15</v>
      </c>
    </row>
    <row r="208" spans="1:11" s="1" customFormat="1" ht="21.75" customHeight="1">
      <c r="A208" s="16" t="s">
        <v>77</v>
      </c>
      <c r="B208" s="17" t="s">
        <v>78</v>
      </c>
      <c r="C208" s="17" t="s">
        <v>79</v>
      </c>
      <c r="D208" s="18">
        <v>43727</v>
      </c>
      <c r="E208" s="23">
        <v>44084</v>
      </c>
      <c r="F208" s="21">
        <v>20000000</v>
      </c>
      <c r="G208" s="22">
        <v>3.63</v>
      </c>
      <c r="H208" s="21"/>
      <c r="I208" s="21">
        <f t="shared" si="43"/>
        <v>363000</v>
      </c>
      <c r="J208" s="31">
        <v>18.150000000000002</v>
      </c>
      <c r="K208" s="28">
        <f t="shared" si="41"/>
        <v>363018.15</v>
      </c>
    </row>
    <row r="209" spans="1:11" s="1" customFormat="1" ht="21.75" customHeight="1">
      <c r="A209" s="16" t="s">
        <v>84</v>
      </c>
      <c r="B209" s="17" t="s">
        <v>45</v>
      </c>
      <c r="C209" s="17" t="s">
        <v>70</v>
      </c>
      <c r="D209" s="18">
        <v>43727</v>
      </c>
      <c r="E209" s="23">
        <v>44084</v>
      </c>
      <c r="F209" s="21">
        <v>53000000</v>
      </c>
      <c r="G209" s="22">
        <v>3.23</v>
      </c>
      <c r="H209" s="21"/>
      <c r="I209" s="21">
        <f t="shared" si="42"/>
        <v>1711900</v>
      </c>
      <c r="J209" s="31">
        <v>85.61122448979593</v>
      </c>
      <c r="K209" s="28">
        <f t="shared" si="41"/>
        <v>1711985.6112244898</v>
      </c>
    </row>
    <row r="210" spans="1:11" s="1" customFormat="1" ht="21.75" customHeight="1">
      <c r="A210" s="16" t="s">
        <v>80</v>
      </c>
      <c r="B210" s="17" t="s">
        <v>45</v>
      </c>
      <c r="C210" s="17" t="s">
        <v>46</v>
      </c>
      <c r="D210" s="18">
        <v>43629</v>
      </c>
      <c r="E210" s="23">
        <v>43986</v>
      </c>
      <c r="F210" s="21">
        <v>28250000</v>
      </c>
      <c r="G210" s="22">
        <v>3.33</v>
      </c>
      <c r="H210" s="21"/>
      <c r="I210" s="21">
        <f t="shared" si="42"/>
        <v>940725</v>
      </c>
      <c r="J210" s="31">
        <v>47.03625</v>
      </c>
      <c r="K210" s="28">
        <f t="shared" si="41"/>
        <v>940772.03625</v>
      </c>
    </row>
    <row r="211" spans="1:11" s="1" customFormat="1" ht="21.75" customHeight="1">
      <c r="A211" s="16" t="s">
        <v>87</v>
      </c>
      <c r="B211" s="17" t="s">
        <v>78</v>
      </c>
      <c r="C211" s="17" t="s">
        <v>53</v>
      </c>
      <c r="D211" s="23">
        <v>43851</v>
      </c>
      <c r="E211" s="23">
        <v>44034</v>
      </c>
      <c r="F211" s="21">
        <v>50000000</v>
      </c>
      <c r="G211" s="22">
        <v>3.62</v>
      </c>
      <c r="H211" s="22"/>
      <c r="I211" s="21">
        <f t="shared" si="43"/>
        <v>905000</v>
      </c>
      <c r="J211" s="31">
        <v>45.25</v>
      </c>
      <c r="K211" s="28">
        <f aca="true" t="shared" si="44" ref="K211:K215">SUM(I211:J211)</f>
        <v>905045.25</v>
      </c>
    </row>
    <row r="212" spans="1:11" s="1" customFormat="1" ht="21.75" customHeight="1">
      <c r="A212" s="16" t="s">
        <v>88</v>
      </c>
      <c r="B212" s="17" t="s">
        <v>51</v>
      </c>
      <c r="C212" s="17" t="s">
        <v>53</v>
      </c>
      <c r="D212" s="23">
        <v>43851</v>
      </c>
      <c r="E212" s="23">
        <v>44034</v>
      </c>
      <c r="F212" s="21">
        <v>206000000</v>
      </c>
      <c r="G212" s="22">
        <v>3.33</v>
      </c>
      <c r="H212" s="22"/>
      <c r="I212" s="21">
        <f t="shared" si="43"/>
        <v>3429900</v>
      </c>
      <c r="J212" s="31">
        <v>171.5</v>
      </c>
      <c r="K212" s="28">
        <f t="shared" si="44"/>
        <v>3430071.5</v>
      </c>
    </row>
    <row r="213" spans="1:11" s="1" customFormat="1" ht="21.75" customHeight="1">
      <c r="A213" s="16" t="s">
        <v>89</v>
      </c>
      <c r="B213" s="17" t="s">
        <v>51</v>
      </c>
      <c r="C213" s="17" t="s">
        <v>46</v>
      </c>
      <c r="D213" s="23">
        <v>43882</v>
      </c>
      <c r="E213" s="23">
        <v>44067</v>
      </c>
      <c r="F213" s="21">
        <v>119100000</v>
      </c>
      <c r="G213" s="22">
        <v>3.13</v>
      </c>
      <c r="H213" s="22"/>
      <c r="I213" s="21">
        <f t="shared" si="43"/>
        <v>1863915</v>
      </c>
      <c r="J213" s="31">
        <v>93.19</v>
      </c>
      <c r="K213" s="28">
        <f t="shared" si="44"/>
        <v>1864008.19</v>
      </c>
    </row>
    <row r="214" spans="1:11" s="1" customFormat="1" ht="21.75" customHeight="1">
      <c r="A214" s="16" t="s">
        <v>90</v>
      </c>
      <c r="B214" s="17" t="s">
        <v>78</v>
      </c>
      <c r="C214" s="17" t="s">
        <v>46</v>
      </c>
      <c r="D214" s="23">
        <v>43882</v>
      </c>
      <c r="E214" s="23">
        <v>44067</v>
      </c>
      <c r="F214" s="21">
        <v>27937200</v>
      </c>
      <c r="G214" s="22">
        <v>3.43</v>
      </c>
      <c r="H214" s="22"/>
      <c r="I214" s="21">
        <f t="shared" si="43"/>
        <v>479122.98</v>
      </c>
      <c r="J214" s="31">
        <v>23.95</v>
      </c>
      <c r="K214" s="28">
        <f t="shared" si="44"/>
        <v>479146.93</v>
      </c>
    </row>
    <row r="215" spans="1:11" s="1" customFormat="1" ht="21.75" customHeight="1">
      <c r="A215" s="16" t="s">
        <v>93</v>
      </c>
      <c r="B215" s="17" t="s">
        <v>78</v>
      </c>
      <c r="C215" s="17" t="s">
        <v>53</v>
      </c>
      <c r="D215" s="23">
        <v>43970</v>
      </c>
      <c r="E215" s="23">
        <v>44155</v>
      </c>
      <c r="F215" s="21">
        <v>29000000</v>
      </c>
      <c r="G215" s="22">
        <v>3.44</v>
      </c>
      <c r="H215" s="22"/>
      <c r="I215" s="21">
        <f t="shared" si="43"/>
        <v>498800</v>
      </c>
      <c r="J215" s="31">
        <v>24.94</v>
      </c>
      <c r="K215" s="28">
        <f t="shared" si="44"/>
        <v>498824.94</v>
      </c>
    </row>
  </sheetData>
  <sheetProtection/>
  <autoFilter ref="A6:M210"/>
  <mergeCells count="1">
    <mergeCell ref="A2:K2"/>
  </mergeCells>
  <conditionalFormatting sqref="B18:C18">
    <cfRule type="expression" priority="1126" dxfId="0" stopIfTrue="1">
      <formula>NOT(ISERROR(SEARCH("&lt;小计&gt;",B18)))</formula>
    </cfRule>
    <cfRule type="expression" priority="1127" dxfId="0" stopIfTrue="1">
      <formula>NOT(ISERROR(SEARCH("&lt;合计&gt;",B18)))</formula>
    </cfRule>
    <cfRule type="expression" priority="1128" dxfId="1" stopIfTrue="1">
      <formula>NOT(ISERROR(SEARCH("&lt;总计&gt;",B18)))</formula>
    </cfRule>
  </conditionalFormatting>
  <conditionalFormatting sqref="B19:C19">
    <cfRule type="expression" priority="1093" dxfId="0" stopIfTrue="1">
      <formula>NOT(ISERROR(SEARCH("&lt;小计&gt;",B19)))</formula>
    </cfRule>
    <cfRule type="expression" priority="1094" dxfId="0" stopIfTrue="1">
      <formula>NOT(ISERROR(SEARCH("&lt;合计&gt;",B19)))</formula>
    </cfRule>
    <cfRule type="expression" priority="1095" dxfId="1" stopIfTrue="1">
      <formula>NOT(ISERROR(SEARCH("&lt;总计&gt;",B19)))</formula>
    </cfRule>
  </conditionalFormatting>
  <conditionalFormatting sqref="E19">
    <cfRule type="expression" priority="511" dxfId="0" stopIfTrue="1">
      <formula>NOT(ISERROR(SEARCH("&lt;小计&gt;",E19)))</formula>
    </cfRule>
    <cfRule type="expression" priority="512" dxfId="0" stopIfTrue="1">
      <formula>NOT(ISERROR(SEARCH("&lt;合计&gt;",E19)))</formula>
    </cfRule>
    <cfRule type="expression" priority="513" dxfId="1" stopIfTrue="1">
      <formula>NOT(ISERROR(SEARCH("&lt;总计&gt;",E19)))</formula>
    </cfRule>
  </conditionalFormatting>
  <conditionalFormatting sqref="F19">
    <cfRule type="expression" priority="1090" dxfId="0" stopIfTrue="1">
      <formula>NOT(ISERROR(SEARCH("&lt;小计&gt;",F19)))</formula>
    </cfRule>
    <cfRule type="expression" priority="1091" dxfId="0" stopIfTrue="1">
      <formula>NOT(ISERROR(SEARCH("&lt;合计&gt;",F19)))</formula>
    </cfRule>
    <cfRule type="expression" priority="1092" dxfId="1" stopIfTrue="1">
      <formula>NOT(ISERROR(SEARCH("&lt;总计&gt;",F19)))</formula>
    </cfRule>
  </conditionalFormatting>
  <conditionalFormatting sqref="E26">
    <cfRule type="expression" priority="1027" dxfId="0" stopIfTrue="1">
      <formula>NOT(ISERROR(SEARCH("&lt;小计&gt;",E26)))</formula>
    </cfRule>
    <cfRule type="expression" priority="1028" dxfId="0" stopIfTrue="1">
      <formula>NOT(ISERROR(SEARCH("&lt;合计&gt;",E26)))</formula>
    </cfRule>
    <cfRule type="expression" priority="1029" dxfId="1" stopIfTrue="1">
      <formula>NOT(ISERROR(SEARCH("&lt;总计&gt;",E26)))</formula>
    </cfRule>
  </conditionalFormatting>
  <conditionalFormatting sqref="B29">
    <cfRule type="expression" priority="904" dxfId="0" stopIfTrue="1">
      <formula>NOT(ISERROR(SEARCH("&lt;小计&gt;",B29)))</formula>
    </cfRule>
    <cfRule type="expression" priority="905" dxfId="0" stopIfTrue="1">
      <formula>NOT(ISERROR(SEARCH("&lt;合计&gt;",B29)))</formula>
    </cfRule>
    <cfRule type="expression" priority="906" dxfId="1" stopIfTrue="1">
      <formula>NOT(ISERROR(SEARCH("&lt;总计&gt;",B29)))</formula>
    </cfRule>
  </conditionalFormatting>
  <conditionalFormatting sqref="K29">
    <cfRule type="expression" priority="910" dxfId="0" stopIfTrue="1">
      <formula>NOT(ISERROR(SEARCH("&lt;小计&gt;",K29)))</formula>
    </cfRule>
    <cfRule type="expression" priority="911" dxfId="0" stopIfTrue="1">
      <formula>NOT(ISERROR(SEARCH("&lt;合计&gt;",K29)))</formula>
    </cfRule>
    <cfRule type="expression" priority="912" dxfId="1" stopIfTrue="1">
      <formula>NOT(ISERROR(SEARCH("&lt;总计&gt;",K29)))</formula>
    </cfRule>
  </conditionalFormatting>
  <conditionalFormatting sqref="B30">
    <cfRule type="expression" priority="895" dxfId="0" stopIfTrue="1">
      <formula>NOT(ISERROR(SEARCH("&lt;小计&gt;",B30)))</formula>
    </cfRule>
    <cfRule type="expression" priority="896" dxfId="0" stopIfTrue="1">
      <formula>NOT(ISERROR(SEARCH("&lt;合计&gt;",B30)))</formula>
    </cfRule>
    <cfRule type="expression" priority="897" dxfId="1" stopIfTrue="1">
      <formula>NOT(ISERROR(SEARCH("&lt;总计&gt;",B30)))</formula>
    </cfRule>
  </conditionalFormatting>
  <conditionalFormatting sqref="K30">
    <cfRule type="expression" priority="901" dxfId="0" stopIfTrue="1">
      <formula>NOT(ISERROR(SEARCH("&lt;小计&gt;",K30)))</formula>
    </cfRule>
    <cfRule type="expression" priority="902" dxfId="0" stopIfTrue="1">
      <formula>NOT(ISERROR(SEARCH("&lt;合计&gt;",K30)))</formula>
    </cfRule>
    <cfRule type="expression" priority="903" dxfId="1" stopIfTrue="1">
      <formula>NOT(ISERROR(SEARCH("&lt;总计&gt;",K30)))</formula>
    </cfRule>
  </conditionalFormatting>
  <conditionalFormatting sqref="B31">
    <cfRule type="expression" priority="823" dxfId="0" stopIfTrue="1">
      <formula>NOT(ISERROR(SEARCH("&lt;小计&gt;",B31)))</formula>
    </cfRule>
    <cfRule type="expression" priority="824" dxfId="0" stopIfTrue="1">
      <formula>NOT(ISERROR(SEARCH("&lt;合计&gt;",B31)))</formula>
    </cfRule>
    <cfRule type="expression" priority="825" dxfId="1" stopIfTrue="1">
      <formula>NOT(ISERROR(SEARCH("&lt;总计&gt;",B31)))</formula>
    </cfRule>
  </conditionalFormatting>
  <conditionalFormatting sqref="K31">
    <cfRule type="expression" priority="829" dxfId="0" stopIfTrue="1">
      <formula>NOT(ISERROR(SEARCH("&lt;小计&gt;",K31)))</formula>
    </cfRule>
    <cfRule type="expression" priority="830" dxfId="0" stopIfTrue="1">
      <formula>NOT(ISERROR(SEARCH("&lt;合计&gt;",K31)))</formula>
    </cfRule>
    <cfRule type="expression" priority="831" dxfId="1" stopIfTrue="1">
      <formula>NOT(ISERROR(SEARCH("&lt;总计&gt;",K31)))</formula>
    </cfRule>
  </conditionalFormatting>
  <conditionalFormatting sqref="B32">
    <cfRule type="expression" priority="814" dxfId="0" stopIfTrue="1">
      <formula>NOT(ISERROR(SEARCH("&lt;小计&gt;",B32)))</formula>
    </cfRule>
    <cfRule type="expression" priority="815" dxfId="0" stopIfTrue="1">
      <formula>NOT(ISERROR(SEARCH("&lt;合计&gt;",B32)))</formula>
    </cfRule>
    <cfRule type="expression" priority="816" dxfId="1" stopIfTrue="1">
      <formula>NOT(ISERROR(SEARCH("&lt;总计&gt;",B32)))</formula>
    </cfRule>
  </conditionalFormatting>
  <conditionalFormatting sqref="K32">
    <cfRule type="expression" priority="820" dxfId="0" stopIfTrue="1">
      <formula>NOT(ISERROR(SEARCH("&lt;小计&gt;",K32)))</formula>
    </cfRule>
    <cfRule type="expression" priority="821" dxfId="0" stopIfTrue="1">
      <formula>NOT(ISERROR(SEARCH("&lt;合计&gt;",K32)))</formula>
    </cfRule>
    <cfRule type="expression" priority="822" dxfId="1" stopIfTrue="1">
      <formula>NOT(ISERROR(SEARCH("&lt;总计&gt;",K32)))</formula>
    </cfRule>
  </conditionalFormatting>
  <conditionalFormatting sqref="B33">
    <cfRule type="expression" priority="751" dxfId="0" stopIfTrue="1">
      <formula>NOT(ISERROR(SEARCH("&lt;小计&gt;",B33)))</formula>
    </cfRule>
    <cfRule type="expression" priority="752" dxfId="0" stopIfTrue="1">
      <formula>NOT(ISERROR(SEARCH("&lt;合计&gt;",B33)))</formula>
    </cfRule>
    <cfRule type="expression" priority="753" dxfId="1" stopIfTrue="1">
      <formula>NOT(ISERROR(SEARCH("&lt;总计&gt;",B33)))</formula>
    </cfRule>
  </conditionalFormatting>
  <conditionalFormatting sqref="K33">
    <cfRule type="expression" priority="757" dxfId="0" stopIfTrue="1">
      <formula>NOT(ISERROR(SEARCH("&lt;小计&gt;",K33)))</formula>
    </cfRule>
    <cfRule type="expression" priority="758" dxfId="0" stopIfTrue="1">
      <formula>NOT(ISERROR(SEARCH("&lt;合计&gt;",K33)))</formula>
    </cfRule>
    <cfRule type="expression" priority="759" dxfId="1" stopIfTrue="1">
      <formula>NOT(ISERROR(SEARCH("&lt;总计&gt;",K33)))</formula>
    </cfRule>
  </conditionalFormatting>
  <conditionalFormatting sqref="B34">
    <cfRule type="expression" priority="724" dxfId="0" stopIfTrue="1">
      <formula>NOT(ISERROR(SEARCH("&lt;小计&gt;",B34)))</formula>
    </cfRule>
    <cfRule type="expression" priority="725" dxfId="0" stopIfTrue="1">
      <formula>NOT(ISERROR(SEARCH("&lt;合计&gt;",B34)))</formula>
    </cfRule>
    <cfRule type="expression" priority="726" dxfId="1" stopIfTrue="1">
      <formula>NOT(ISERROR(SEARCH("&lt;总计&gt;",B34)))</formula>
    </cfRule>
  </conditionalFormatting>
  <conditionalFormatting sqref="K34">
    <cfRule type="expression" priority="730" dxfId="0" stopIfTrue="1">
      <formula>NOT(ISERROR(SEARCH("&lt;小计&gt;",K34)))</formula>
    </cfRule>
    <cfRule type="expression" priority="731" dxfId="0" stopIfTrue="1">
      <formula>NOT(ISERROR(SEARCH("&lt;合计&gt;",K34)))</formula>
    </cfRule>
    <cfRule type="expression" priority="732" dxfId="1" stopIfTrue="1">
      <formula>NOT(ISERROR(SEARCH("&lt;总计&gt;",K34)))</formula>
    </cfRule>
  </conditionalFormatting>
  <conditionalFormatting sqref="B35">
    <cfRule type="expression" priority="715" dxfId="0" stopIfTrue="1">
      <formula>NOT(ISERROR(SEARCH("&lt;小计&gt;",B35)))</formula>
    </cfRule>
    <cfRule type="expression" priority="716" dxfId="0" stopIfTrue="1">
      <formula>NOT(ISERROR(SEARCH("&lt;合计&gt;",B35)))</formula>
    </cfRule>
    <cfRule type="expression" priority="717" dxfId="1" stopIfTrue="1">
      <formula>NOT(ISERROR(SEARCH("&lt;总计&gt;",B35)))</formula>
    </cfRule>
  </conditionalFormatting>
  <conditionalFormatting sqref="K35">
    <cfRule type="expression" priority="721" dxfId="0" stopIfTrue="1">
      <formula>NOT(ISERROR(SEARCH("&lt;小计&gt;",K35)))</formula>
    </cfRule>
    <cfRule type="expression" priority="722" dxfId="0" stopIfTrue="1">
      <formula>NOT(ISERROR(SEARCH("&lt;合计&gt;",K35)))</formula>
    </cfRule>
    <cfRule type="expression" priority="723" dxfId="1" stopIfTrue="1">
      <formula>NOT(ISERROR(SEARCH("&lt;总计&gt;",K35)))</formula>
    </cfRule>
  </conditionalFormatting>
  <conditionalFormatting sqref="B36">
    <cfRule type="expression" priority="706" dxfId="0" stopIfTrue="1">
      <formula>NOT(ISERROR(SEARCH("&lt;小计&gt;",B36)))</formula>
    </cfRule>
    <cfRule type="expression" priority="707" dxfId="0" stopIfTrue="1">
      <formula>NOT(ISERROR(SEARCH("&lt;合计&gt;",B36)))</formula>
    </cfRule>
    <cfRule type="expression" priority="708" dxfId="1" stopIfTrue="1">
      <formula>NOT(ISERROR(SEARCH("&lt;总计&gt;",B36)))</formula>
    </cfRule>
  </conditionalFormatting>
  <conditionalFormatting sqref="K36">
    <cfRule type="expression" priority="712" dxfId="0" stopIfTrue="1">
      <formula>NOT(ISERROR(SEARCH("&lt;小计&gt;",K36)))</formula>
    </cfRule>
    <cfRule type="expression" priority="713" dxfId="0" stopIfTrue="1">
      <formula>NOT(ISERROR(SEARCH("&lt;合计&gt;",K36)))</formula>
    </cfRule>
    <cfRule type="expression" priority="714" dxfId="1" stopIfTrue="1">
      <formula>NOT(ISERROR(SEARCH("&lt;总计&gt;",K36)))</formula>
    </cfRule>
  </conditionalFormatting>
  <conditionalFormatting sqref="B37">
    <cfRule type="expression" priority="679" dxfId="0" stopIfTrue="1">
      <formula>NOT(ISERROR(SEARCH("&lt;小计&gt;",B37)))</formula>
    </cfRule>
    <cfRule type="expression" priority="680" dxfId="0" stopIfTrue="1">
      <formula>NOT(ISERROR(SEARCH("&lt;合计&gt;",B37)))</formula>
    </cfRule>
    <cfRule type="expression" priority="681" dxfId="1" stopIfTrue="1">
      <formula>NOT(ISERROR(SEARCH("&lt;总计&gt;",B37)))</formula>
    </cfRule>
  </conditionalFormatting>
  <conditionalFormatting sqref="K37">
    <cfRule type="expression" priority="685" dxfId="0" stopIfTrue="1">
      <formula>NOT(ISERROR(SEARCH("&lt;小计&gt;",K37)))</formula>
    </cfRule>
    <cfRule type="expression" priority="686" dxfId="0" stopIfTrue="1">
      <formula>NOT(ISERROR(SEARCH("&lt;合计&gt;",K37)))</formula>
    </cfRule>
    <cfRule type="expression" priority="687" dxfId="1" stopIfTrue="1">
      <formula>NOT(ISERROR(SEARCH("&lt;总计&gt;",K37)))</formula>
    </cfRule>
  </conditionalFormatting>
  <conditionalFormatting sqref="B38">
    <cfRule type="expression" priority="670" dxfId="0" stopIfTrue="1">
      <formula>NOT(ISERROR(SEARCH("&lt;小计&gt;",B38)))</formula>
    </cfRule>
    <cfRule type="expression" priority="671" dxfId="0" stopIfTrue="1">
      <formula>NOT(ISERROR(SEARCH("&lt;合计&gt;",B38)))</formula>
    </cfRule>
    <cfRule type="expression" priority="672" dxfId="1" stopIfTrue="1">
      <formula>NOT(ISERROR(SEARCH("&lt;总计&gt;",B38)))</formula>
    </cfRule>
  </conditionalFormatting>
  <conditionalFormatting sqref="K38">
    <cfRule type="expression" priority="676" dxfId="0" stopIfTrue="1">
      <formula>NOT(ISERROR(SEARCH("&lt;小计&gt;",K38)))</formula>
    </cfRule>
    <cfRule type="expression" priority="677" dxfId="0" stopIfTrue="1">
      <formula>NOT(ISERROR(SEARCH("&lt;合计&gt;",K38)))</formula>
    </cfRule>
    <cfRule type="expression" priority="678" dxfId="1" stopIfTrue="1">
      <formula>NOT(ISERROR(SEARCH("&lt;总计&gt;",K38)))</formula>
    </cfRule>
  </conditionalFormatting>
  <conditionalFormatting sqref="B39">
    <cfRule type="expression" priority="580" dxfId="0" stopIfTrue="1">
      <formula>NOT(ISERROR(SEARCH("&lt;小计&gt;",B39)))</formula>
    </cfRule>
    <cfRule type="expression" priority="581" dxfId="0" stopIfTrue="1">
      <formula>NOT(ISERROR(SEARCH("&lt;合计&gt;",B39)))</formula>
    </cfRule>
    <cfRule type="expression" priority="582" dxfId="1" stopIfTrue="1">
      <formula>NOT(ISERROR(SEARCH("&lt;总计&gt;",B39)))</formula>
    </cfRule>
  </conditionalFormatting>
  <conditionalFormatting sqref="K39">
    <cfRule type="expression" priority="586" dxfId="0" stopIfTrue="1">
      <formula>NOT(ISERROR(SEARCH("&lt;小计&gt;",K39)))</formula>
    </cfRule>
    <cfRule type="expression" priority="587" dxfId="0" stopIfTrue="1">
      <formula>NOT(ISERROR(SEARCH("&lt;合计&gt;",K39)))</formula>
    </cfRule>
    <cfRule type="expression" priority="588" dxfId="1" stopIfTrue="1">
      <formula>NOT(ISERROR(SEARCH("&lt;总计&gt;",K39)))</formula>
    </cfRule>
  </conditionalFormatting>
  <conditionalFormatting sqref="B40">
    <cfRule type="expression" priority="571" dxfId="0" stopIfTrue="1">
      <formula>NOT(ISERROR(SEARCH("&lt;小计&gt;",B40)))</formula>
    </cfRule>
    <cfRule type="expression" priority="572" dxfId="0" stopIfTrue="1">
      <formula>NOT(ISERROR(SEARCH("&lt;合计&gt;",B40)))</formula>
    </cfRule>
    <cfRule type="expression" priority="573" dxfId="1" stopIfTrue="1">
      <formula>NOT(ISERROR(SEARCH("&lt;总计&gt;",B40)))</formula>
    </cfRule>
  </conditionalFormatting>
  <conditionalFormatting sqref="K40">
    <cfRule type="expression" priority="577" dxfId="0" stopIfTrue="1">
      <formula>NOT(ISERROR(SEARCH("&lt;小计&gt;",K40)))</formula>
    </cfRule>
    <cfRule type="expression" priority="578" dxfId="0" stopIfTrue="1">
      <formula>NOT(ISERROR(SEARCH("&lt;合计&gt;",K40)))</formula>
    </cfRule>
    <cfRule type="expression" priority="579" dxfId="1" stopIfTrue="1">
      <formula>NOT(ISERROR(SEARCH("&lt;总计&gt;",K40)))</formula>
    </cfRule>
  </conditionalFormatting>
  <conditionalFormatting sqref="B41">
    <cfRule type="expression" priority="553" dxfId="0" stopIfTrue="1">
      <formula>NOT(ISERROR(SEARCH("&lt;小计&gt;",B41)))</formula>
    </cfRule>
    <cfRule type="expression" priority="554" dxfId="0" stopIfTrue="1">
      <formula>NOT(ISERROR(SEARCH("&lt;合计&gt;",B41)))</formula>
    </cfRule>
    <cfRule type="expression" priority="555" dxfId="1" stopIfTrue="1">
      <formula>NOT(ISERROR(SEARCH("&lt;总计&gt;",B41)))</formula>
    </cfRule>
  </conditionalFormatting>
  <conditionalFormatting sqref="K41">
    <cfRule type="expression" priority="559" dxfId="0" stopIfTrue="1">
      <formula>NOT(ISERROR(SEARCH("&lt;小计&gt;",K41)))</formula>
    </cfRule>
    <cfRule type="expression" priority="560" dxfId="0" stopIfTrue="1">
      <formula>NOT(ISERROR(SEARCH("&lt;合计&gt;",K41)))</formula>
    </cfRule>
    <cfRule type="expression" priority="561" dxfId="1" stopIfTrue="1">
      <formula>NOT(ISERROR(SEARCH("&lt;总计&gt;",K41)))</formula>
    </cfRule>
  </conditionalFormatting>
  <conditionalFormatting sqref="B42">
    <cfRule type="expression" priority="544" dxfId="0" stopIfTrue="1">
      <formula>NOT(ISERROR(SEARCH("&lt;小计&gt;",B42)))</formula>
    </cfRule>
    <cfRule type="expression" priority="545" dxfId="0" stopIfTrue="1">
      <formula>NOT(ISERROR(SEARCH("&lt;合计&gt;",B42)))</formula>
    </cfRule>
    <cfRule type="expression" priority="546" dxfId="1" stopIfTrue="1">
      <formula>NOT(ISERROR(SEARCH("&lt;总计&gt;",B42)))</formula>
    </cfRule>
  </conditionalFormatting>
  <conditionalFormatting sqref="K42">
    <cfRule type="expression" priority="550" dxfId="0" stopIfTrue="1">
      <formula>NOT(ISERROR(SEARCH("&lt;小计&gt;",K42)))</formula>
    </cfRule>
    <cfRule type="expression" priority="551" dxfId="0" stopIfTrue="1">
      <formula>NOT(ISERROR(SEARCH("&lt;合计&gt;",K42)))</formula>
    </cfRule>
    <cfRule type="expression" priority="552" dxfId="1" stopIfTrue="1">
      <formula>NOT(ISERROR(SEARCH("&lt;总计&gt;",K42)))</formula>
    </cfRule>
  </conditionalFormatting>
  <conditionalFormatting sqref="B43">
    <cfRule type="expression" priority="457" dxfId="0" stopIfTrue="1">
      <formula>NOT(ISERROR(SEARCH("&lt;小计&gt;",B43)))</formula>
    </cfRule>
    <cfRule type="expression" priority="458" dxfId="0" stopIfTrue="1">
      <formula>NOT(ISERROR(SEARCH("&lt;合计&gt;",B43)))</formula>
    </cfRule>
    <cfRule type="expression" priority="459" dxfId="1" stopIfTrue="1">
      <formula>NOT(ISERROR(SEARCH("&lt;总计&gt;",B43)))</formula>
    </cfRule>
  </conditionalFormatting>
  <conditionalFormatting sqref="K43">
    <cfRule type="expression" priority="463" dxfId="0" stopIfTrue="1">
      <formula>NOT(ISERROR(SEARCH("&lt;小计&gt;",K43)))</formula>
    </cfRule>
    <cfRule type="expression" priority="464" dxfId="0" stopIfTrue="1">
      <formula>NOT(ISERROR(SEARCH("&lt;合计&gt;",K43)))</formula>
    </cfRule>
    <cfRule type="expression" priority="465" dxfId="1" stopIfTrue="1">
      <formula>NOT(ISERROR(SEARCH("&lt;总计&gt;",K43)))</formula>
    </cfRule>
  </conditionalFormatting>
  <conditionalFormatting sqref="B44">
    <cfRule type="expression" priority="412" dxfId="0" stopIfTrue="1">
      <formula>NOT(ISERROR(SEARCH("&lt;小计&gt;",B44)))</formula>
    </cfRule>
    <cfRule type="expression" priority="413" dxfId="0" stopIfTrue="1">
      <formula>NOT(ISERROR(SEARCH("&lt;合计&gt;",B44)))</formula>
    </cfRule>
    <cfRule type="expression" priority="414" dxfId="1" stopIfTrue="1">
      <formula>NOT(ISERROR(SEARCH("&lt;总计&gt;",B44)))</formula>
    </cfRule>
  </conditionalFormatting>
  <conditionalFormatting sqref="D44:E44">
    <cfRule type="expression" priority="409" dxfId="0" stopIfTrue="1">
      <formula>NOT(ISERROR(SEARCH("&lt;小计&gt;",D44)))</formula>
    </cfRule>
    <cfRule type="expression" priority="410" dxfId="0" stopIfTrue="1">
      <formula>NOT(ISERROR(SEARCH("&lt;合计&gt;",D44)))</formula>
    </cfRule>
    <cfRule type="expression" priority="411" dxfId="1" stopIfTrue="1">
      <formula>NOT(ISERROR(SEARCH("&lt;总计&gt;",D44)))</formula>
    </cfRule>
  </conditionalFormatting>
  <conditionalFormatting sqref="G44">
    <cfRule type="expression" priority="406" dxfId="0" stopIfTrue="1">
      <formula>NOT(ISERROR(SEARCH("&lt;小计&gt;",G44)))</formula>
    </cfRule>
    <cfRule type="expression" priority="407" dxfId="0" stopIfTrue="1">
      <formula>NOT(ISERROR(SEARCH("&lt;合计&gt;",G44)))</formula>
    </cfRule>
    <cfRule type="expression" priority="408" dxfId="1" stopIfTrue="1">
      <formula>NOT(ISERROR(SEARCH("&lt;总计&gt;",G44)))</formula>
    </cfRule>
  </conditionalFormatting>
  <conditionalFormatting sqref="K44">
    <cfRule type="expression" priority="418" dxfId="0" stopIfTrue="1">
      <formula>NOT(ISERROR(SEARCH("&lt;小计&gt;",K44)))</formula>
    </cfRule>
    <cfRule type="expression" priority="419" dxfId="0" stopIfTrue="1">
      <formula>NOT(ISERROR(SEARCH("&lt;合计&gt;",K44)))</formula>
    </cfRule>
    <cfRule type="expression" priority="420" dxfId="1" stopIfTrue="1">
      <formula>NOT(ISERROR(SEARCH("&lt;总计&gt;",K44)))</formula>
    </cfRule>
  </conditionalFormatting>
  <conditionalFormatting sqref="B45">
    <cfRule type="expression" priority="382" dxfId="0" stopIfTrue="1">
      <formula>NOT(ISERROR(SEARCH("&lt;小计&gt;",B45)))</formula>
    </cfRule>
    <cfRule type="expression" priority="383" dxfId="0" stopIfTrue="1">
      <formula>NOT(ISERROR(SEARCH("&lt;合计&gt;",B45)))</formula>
    </cfRule>
    <cfRule type="expression" priority="384" dxfId="1" stopIfTrue="1">
      <formula>NOT(ISERROR(SEARCH("&lt;总计&gt;",B45)))</formula>
    </cfRule>
  </conditionalFormatting>
  <conditionalFormatting sqref="K45">
    <cfRule type="expression" priority="388" dxfId="0" stopIfTrue="1">
      <formula>NOT(ISERROR(SEARCH("&lt;小计&gt;",K45)))</formula>
    </cfRule>
    <cfRule type="expression" priority="389" dxfId="0" stopIfTrue="1">
      <formula>NOT(ISERROR(SEARCH("&lt;合计&gt;",K45)))</formula>
    </cfRule>
    <cfRule type="expression" priority="390" dxfId="1" stopIfTrue="1">
      <formula>NOT(ISERROR(SEARCH("&lt;总计&gt;",K45)))</formula>
    </cfRule>
  </conditionalFormatting>
  <conditionalFormatting sqref="B46">
    <cfRule type="expression" priority="364" dxfId="0" stopIfTrue="1">
      <formula>NOT(ISERROR(SEARCH("&lt;小计&gt;",B46)))</formula>
    </cfRule>
    <cfRule type="expression" priority="365" dxfId="0" stopIfTrue="1">
      <formula>NOT(ISERROR(SEARCH("&lt;合计&gt;",B46)))</formula>
    </cfRule>
    <cfRule type="expression" priority="366" dxfId="1" stopIfTrue="1">
      <formula>NOT(ISERROR(SEARCH("&lt;总计&gt;",B46)))</formula>
    </cfRule>
  </conditionalFormatting>
  <conditionalFormatting sqref="K46">
    <cfRule type="expression" priority="370" dxfId="0" stopIfTrue="1">
      <formula>NOT(ISERROR(SEARCH("&lt;小计&gt;",K46)))</formula>
    </cfRule>
    <cfRule type="expression" priority="371" dxfId="0" stopIfTrue="1">
      <formula>NOT(ISERROR(SEARCH("&lt;合计&gt;",K46)))</formula>
    </cfRule>
    <cfRule type="expression" priority="372" dxfId="1" stopIfTrue="1">
      <formula>NOT(ISERROR(SEARCH("&lt;总计&gt;",K46)))</formula>
    </cfRule>
  </conditionalFormatting>
  <conditionalFormatting sqref="B47">
    <cfRule type="expression" priority="348" dxfId="1" stopIfTrue="1">
      <formula>NOT(ISERROR(SEARCH("&lt;总计&gt;",B47)))</formula>
    </cfRule>
    <cfRule type="expression" priority="347" dxfId="0" stopIfTrue="1">
      <formula>NOT(ISERROR(SEARCH("&lt;合计&gt;",B47)))</formula>
    </cfRule>
    <cfRule type="expression" priority="346" dxfId="0" stopIfTrue="1">
      <formula>NOT(ISERROR(SEARCH("&lt;小计&gt;",B47)))</formula>
    </cfRule>
  </conditionalFormatting>
  <conditionalFormatting sqref="J47">
    <cfRule type="expression" priority="279" dxfId="1" stopIfTrue="1">
      <formula>NOT(ISERROR(SEARCH("&lt;总计&gt;",J47)))</formula>
    </cfRule>
    <cfRule type="expression" priority="278" dxfId="0" stopIfTrue="1">
      <formula>NOT(ISERROR(SEARCH("&lt;合计&gt;",J47)))</formula>
    </cfRule>
    <cfRule type="expression" priority="277" dxfId="0" stopIfTrue="1">
      <formula>NOT(ISERROR(SEARCH("&lt;小计&gt;",J47)))</formula>
    </cfRule>
  </conditionalFormatting>
  <conditionalFormatting sqref="K47">
    <cfRule type="expression" priority="354" dxfId="1" stopIfTrue="1">
      <formula>NOT(ISERROR(SEARCH("&lt;总计&gt;",K47)))</formula>
    </cfRule>
    <cfRule type="expression" priority="353" dxfId="0" stopIfTrue="1">
      <formula>NOT(ISERROR(SEARCH("&lt;合计&gt;",K47)))</formula>
    </cfRule>
    <cfRule type="expression" priority="352" dxfId="0" stopIfTrue="1">
      <formula>NOT(ISERROR(SEARCH("&lt;小计&gt;",K47)))</formula>
    </cfRule>
  </conditionalFormatting>
  <conditionalFormatting sqref="B48">
    <cfRule type="expression" priority="339" dxfId="1" stopIfTrue="1">
      <formula>NOT(ISERROR(SEARCH("&lt;总计&gt;",B48)))</formula>
    </cfRule>
    <cfRule type="expression" priority="338" dxfId="0" stopIfTrue="1">
      <formula>NOT(ISERROR(SEARCH("&lt;合计&gt;",B48)))</formula>
    </cfRule>
    <cfRule type="expression" priority="337" dxfId="0" stopIfTrue="1">
      <formula>NOT(ISERROR(SEARCH("&lt;小计&gt;",B48)))</formula>
    </cfRule>
  </conditionalFormatting>
  <conditionalFormatting sqref="K48">
    <cfRule type="expression" priority="345" dxfId="1" stopIfTrue="1">
      <formula>NOT(ISERROR(SEARCH("&lt;总计&gt;",K48)))</formula>
    </cfRule>
    <cfRule type="expression" priority="344" dxfId="0" stopIfTrue="1">
      <formula>NOT(ISERROR(SEARCH("&lt;合计&gt;",K48)))</formula>
    </cfRule>
    <cfRule type="expression" priority="343" dxfId="0" stopIfTrue="1">
      <formula>NOT(ISERROR(SEARCH("&lt;小计&gt;",K48)))</formula>
    </cfRule>
  </conditionalFormatting>
  <conditionalFormatting sqref="B49">
    <cfRule type="expression" priority="330" dxfId="1" stopIfTrue="1">
      <formula>NOT(ISERROR(SEARCH("&lt;总计&gt;",B49)))</formula>
    </cfRule>
    <cfRule type="expression" priority="329" dxfId="0" stopIfTrue="1">
      <formula>NOT(ISERROR(SEARCH("&lt;合计&gt;",B49)))</formula>
    </cfRule>
    <cfRule type="expression" priority="328" dxfId="0" stopIfTrue="1">
      <formula>NOT(ISERROR(SEARCH("&lt;小计&gt;",B49)))</formula>
    </cfRule>
  </conditionalFormatting>
  <conditionalFormatting sqref="K49">
    <cfRule type="expression" priority="336" dxfId="1" stopIfTrue="1">
      <formula>NOT(ISERROR(SEARCH("&lt;总计&gt;",K49)))</formula>
    </cfRule>
    <cfRule type="expression" priority="335" dxfId="0" stopIfTrue="1">
      <formula>NOT(ISERROR(SEARCH("&lt;合计&gt;",K49)))</formula>
    </cfRule>
    <cfRule type="expression" priority="334" dxfId="0" stopIfTrue="1">
      <formula>NOT(ISERROR(SEARCH("&lt;小计&gt;",K49)))</formula>
    </cfRule>
  </conditionalFormatting>
  <conditionalFormatting sqref="B50">
    <cfRule type="expression" priority="318" dxfId="1" stopIfTrue="1">
      <formula>NOT(ISERROR(SEARCH("&lt;总计&gt;",B50)))</formula>
    </cfRule>
    <cfRule type="expression" priority="317" dxfId="0" stopIfTrue="1">
      <formula>NOT(ISERROR(SEARCH("&lt;合计&gt;",B50)))</formula>
    </cfRule>
    <cfRule type="expression" priority="316" dxfId="0" stopIfTrue="1">
      <formula>NOT(ISERROR(SEARCH("&lt;小计&gt;",B50)))</formula>
    </cfRule>
  </conditionalFormatting>
  <conditionalFormatting sqref="C50">
    <cfRule type="expression" priority="327" dxfId="1" stopIfTrue="1">
      <formula>NOT(ISERROR(SEARCH("&lt;总计&gt;",C50)))</formula>
    </cfRule>
    <cfRule type="expression" priority="326" dxfId="0" stopIfTrue="1">
      <formula>NOT(ISERROR(SEARCH("&lt;合计&gt;",C50)))</formula>
    </cfRule>
    <cfRule type="expression" priority="325" dxfId="0" stopIfTrue="1">
      <formula>NOT(ISERROR(SEARCH("&lt;小计&gt;",C50)))</formula>
    </cfRule>
  </conditionalFormatting>
  <conditionalFormatting sqref="K50">
    <cfRule type="expression" priority="324" dxfId="1" stopIfTrue="1">
      <formula>NOT(ISERROR(SEARCH("&lt;总计&gt;",K50)))</formula>
    </cfRule>
    <cfRule type="expression" priority="323" dxfId="0" stopIfTrue="1">
      <formula>NOT(ISERROR(SEARCH("&lt;合计&gt;",K50)))</formula>
    </cfRule>
    <cfRule type="expression" priority="322" dxfId="0" stopIfTrue="1">
      <formula>NOT(ISERROR(SEARCH("&lt;小计&gt;",K50)))</formula>
    </cfRule>
  </conditionalFormatting>
  <conditionalFormatting sqref="B51">
    <cfRule type="expression" priority="306" dxfId="1" stopIfTrue="1">
      <formula>NOT(ISERROR(SEARCH("&lt;总计&gt;",B51)))</formula>
    </cfRule>
    <cfRule type="expression" priority="305" dxfId="0" stopIfTrue="1">
      <formula>NOT(ISERROR(SEARCH("&lt;合计&gt;",B51)))</formula>
    </cfRule>
    <cfRule type="expression" priority="304" dxfId="0" stopIfTrue="1">
      <formula>NOT(ISERROR(SEARCH("&lt;小计&gt;",B51)))</formula>
    </cfRule>
  </conditionalFormatting>
  <conditionalFormatting sqref="C51">
    <cfRule type="expression" priority="315" dxfId="1" stopIfTrue="1">
      <formula>NOT(ISERROR(SEARCH("&lt;总计&gt;",C51)))</formula>
    </cfRule>
    <cfRule type="expression" priority="314" dxfId="0" stopIfTrue="1">
      <formula>NOT(ISERROR(SEARCH("&lt;合计&gt;",C51)))</formula>
    </cfRule>
    <cfRule type="expression" priority="313" dxfId="0" stopIfTrue="1">
      <formula>NOT(ISERROR(SEARCH("&lt;小计&gt;",C51)))</formula>
    </cfRule>
  </conditionalFormatting>
  <conditionalFormatting sqref="K51">
    <cfRule type="expression" priority="312" dxfId="1" stopIfTrue="1">
      <formula>NOT(ISERROR(SEARCH("&lt;总计&gt;",K51)))</formula>
    </cfRule>
    <cfRule type="expression" priority="311" dxfId="0" stopIfTrue="1">
      <formula>NOT(ISERROR(SEARCH("&lt;合计&gt;",K51)))</formula>
    </cfRule>
    <cfRule type="expression" priority="310" dxfId="0" stopIfTrue="1">
      <formula>NOT(ISERROR(SEARCH("&lt;小计&gt;",K51)))</formula>
    </cfRule>
  </conditionalFormatting>
  <conditionalFormatting sqref="A52">
    <cfRule type="expression" priority="297" dxfId="1" stopIfTrue="1">
      <formula>NOT(ISERROR(SEARCH("&lt;总计&gt;",A52)))</formula>
    </cfRule>
    <cfRule type="expression" priority="296" dxfId="0" stopIfTrue="1">
      <formula>NOT(ISERROR(SEARCH("&lt;合计&gt;",A52)))</formula>
    </cfRule>
    <cfRule type="expression" priority="295" dxfId="0" stopIfTrue="1">
      <formula>NOT(ISERROR(SEARCH("&lt;小计&gt;",A52)))</formula>
    </cfRule>
  </conditionalFormatting>
  <conditionalFormatting sqref="B52">
    <cfRule type="expression" priority="294" dxfId="1" stopIfTrue="1">
      <formula>NOT(ISERROR(SEARCH("&lt;总计&gt;",B52)))</formula>
    </cfRule>
    <cfRule type="expression" priority="293" dxfId="0" stopIfTrue="1">
      <formula>NOT(ISERROR(SEARCH("&lt;合计&gt;",B52)))</formula>
    </cfRule>
    <cfRule type="expression" priority="292" dxfId="0" stopIfTrue="1">
      <formula>NOT(ISERROR(SEARCH("&lt;小计&gt;",B52)))</formula>
    </cfRule>
  </conditionalFormatting>
  <conditionalFormatting sqref="C52:J52">
    <cfRule type="expression" priority="300" dxfId="1" stopIfTrue="1">
      <formula>NOT(ISERROR(SEARCH("&lt;总计&gt;",C52)))</formula>
    </cfRule>
    <cfRule type="expression" priority="299" dxfId="0" stopIfTrue="1">
      <formula>NOT(ISERROR(SEARCH("&lt;合计&gt;",C52)))</formula>
    </cfRule>
    <cfRule type="expression" priority="298" dxfId="0" stopIfTrue="1">
      <formula>NOT(ISERROR(SEARCH("&lt;小计&gt;",C52)))</formula>
    </cfRule>
  </conditionalFormatting>
  <conditionalFormatting sqref="K52">
    <cfRule type="expression" priority="303" dxfId="1" stopIfTrue="1">
      <formula>NOT(ISERROR(SEARCH("&lt;总计&gt;",K52)))</formula>
    </cfRule>
    <cfRule type="expression" priority="302" dxfId="0" stopIfTrue="1">
      <formula>NOT(ISERROR(SEARCH("&lt;合计&gt;",K52)))</formula>
    </cfRule>
    <cfRule type="expression" priority="301" dxfId="0" stopIfTrue="1">
      <formula>NOT(ISERROR(SEARCH("&lt;小计&gt;",K52)))</formula>
    </cfRule>
  </conditionalFormatting>
  <conditionalFormatting sqref="A53">
    <cfRule type="expression" priority="285" dxfId="1" stopIfTrue="1">
      <formula>NOT(ISERROR(SEARCH("&lt;总计&gt;",A53)))</formula>
    </cfRule>
    <cfRule type="expression" priority="284" dxfId="0" stopIfTrue="1">
      <formula>NOT(ISERROR(SEARCH("&lt;合计&gt;",A53)))</formula>
    </cfRule>
    <cfRule type="expression" priority="283" dxfId="0" stopIfTrue="1">
      <formula>NOT(ISERROR(SEARCH("&lt;小计&gt;",A53)))</formula>
    </cfRule>
  </conditionalFormatting>
  <conditionalFormatting sqref="B53">
    <cfRule type="expression" priority="282" dxfId="1" stopIfTrue="1">
      <formula>NOT(ISERROR(SEARCH("&lt;总计&gt;",B53)))</formula>
    </cfRule>
    <cfRule type="expression" priority="281" dxfId="0" stopIfTrue="1">
      <formula>NOT(ISERROR(SEARCH("&lt;合计&gt;",B53)))</formula>
    </cfRule>
    <cfRule type="expression" priority="280" dxfId="0" stopIfTrue="1">
      <formula>NOT(ISERROR(SEARCH("&lt;小计&gt;",B53)))</formula>
    </cfRule>
  </conditionalFormatting>
  <conditionalFormatting sqref="C53:J53">
    <cfRule type="expression" priority="288" dxfId="1" stopIfTrue="1">
      <formula>NOT(ISERROR(SEARCH("&lt;总计&gt;",C53)))</formula>
    </cfRule>
    <cfRule type="expression" priority="287" dxfId="0" stopIfTrue="1">
      <formula>NOT(ISERROR(SEARCH("&lt;合计&gt;",C53)))</formula>
    </cfRule>
    <cfRule type="expression" priority="286" dxfId="0" stopIfTrue="1">
      <formula>NOT(ISERROR(SEARCH("&lt;小计&gt;",C53)))</formula>
    </cfRule>
  </conditionalFormatting>
  <conditionalFormatting sqref="K53">
    <cfRule type="expression" priority="291" dxfId="1" stopIfTrue="1">
      <formula>NOT(ISERROR(SEARCH("&lt;总计&gt;",K53)))</formula>
    </cfRule>
    <cfRule type="expression" priority="290" dxfId="0" stopIfTrue="1">
      <formula>NOT(ISERROR(SEARCH("&lt;合计&gt;",K53)))</formula>
    </cfRule>
    <cfRule type="expression" priority="289" dxfId="0" stopIfTrue="1">
      <formula>NOT(ISERROR(SEARCH("&lt;小计&gt;",K53)))</formula>
    </cfRule>
  </conditionalFormatting>
  <conditionalFormatting sqref="A58:J58">
    <cfRule type="expression" priority="1051" dxfId="0" stopIfTrue="1">
      <formula>NOT(ISERROR(SEARCH("&lt;小计&gt;",A58)))</formula>
    </cfRule>
    <cfRule type="expression" priority="1052" dxfId="0" stopIfTrue="1">
      <formula>NOT(ISERROR(SEARCH("&lt;合计&gt;",A58)))</formula>
    </cfRule>
    <cfRule type="expression" priority="1053" dxfId="1" stopIfTrue="1">
      <formula>NOT(ISERROR(SEARCH("&lt;总计&gt;",A58)))</formula>
    </cfRule>
  </conditionalFormatting>
  <conditionalFormatting sqref="B59">
    <cfRule type="expression" priority="805" dxfId="0" stopIfTrue="1">
      <formula>NOT(ISERROR(SEARCH("&lt;小计&gt;",B59)))</formula>
    </cfRule>
    <cfRule type="expression" priority="806" dxfId="0" stopIfTrue="1">
      <formula>NOT(ISERROR(SEARCH("&lt;合计&gt;",B59)))</formula>
    </cfRule>
    <cfRule type="expression" priority="807" dxfId="1" stopIfTrue="1">
      <formula>NOT(ISERROR(SEARCH("&lt;总计&gt;",B59)))</formula>
    </cfRule>
  </conditionalFormatting>
  <conditionalFormatting sqref="B60">
    <cfRule type="expression" priority="796" dxfId="0" stopIfTrue="1">
      <formula>NOT(ISERROR(SEARCH("&lt;小计&gt;",B60)))</formula>
    </cfRule>
    <cfRule type="expression" priority="797" dxfId="0" stopIfTrue="1">
      <formula>NOT(ISERROR(SEARCH("&lt;合计&gt;",B60)))</formula>
    </cfRule>
    <cfRule type="expression" priority="798" dxfId="1" stopIfTrue="1">
      <formula>NOT(ISERROR(SEARCH("&lt;总计&gt;",B60)))</formula>
    </cfRule>
  </conditionalFormatting>
  <conditionalFormatting sqref="B61">
    <cfRule type="expression" priority="493" dxfId="0" stopIfTrue="1">
      <formula>NOT(ISERROR(SEARCH("&lt;小计&gt;",B61)))</formula>
    </cfRule>
    <cfRule type="expression" priority="494" dxfId="0" stopIfTrue="1">
      <formula>NOT(ISERROR(SEARCH("&lt;合计&gt;",B61)))</formula>
    </cfRule>
    <cfRule type="expression" priority="495" dxfId="1" stopIfTrue="1">
      <formula>NOT(ISERROR(SEARCH("&lt;总计&gt;",B61)))</formula>
    </cfRule>
  </conditionalFormatting>
  <conditionalFormatting sqref="K61">
    <cfRule type="expression" priority="499" dxfId="0" stopIfTrue="1">
      <formula>NOT(ISERROR(SEARCH("&lt;小计&gt;",K61)))</formula>
    </cfRule>
    <cfRule type="expression" priority="500" dxfId="0" stopIfTrue="1">
      <formula>NOT(ISERROR(SEARCH("&lt;合计&gt;",K61)))</formula>
    </cfRule>
    <cfRule type="expression" priority="501" dxfId="1" stopIfTrue="1">
      <formula>NOT(ISERROR(SEARCH("&lt;总计&gt;",K61)))</formula>
    </cfRule>
  </conditionalFormatting>
  <conditionalFormatting sqref="B62">
    <cfRule type="expression" priority="373" dxfId="0" stopIfTrue="1">
      <formula>NOT(ISERROR(SEARCH("&lt;小计&gt;",B62)))</formula>
    </cfRule>
    <cfRule type="expression" priority="374" dxfId="0" stopIfTrue="1">
      <formula>NOT(ISERROR(SEARCH("&lt;合计&gt;",B62)))</formula>
    </cfRule>
    <cfRule type="expression" priority="375" dxfId="1" stopIfTrue="1">
      <formula>NOT(ISERROR(SEARCH("&lt;总计&gt;",B62)))</formula>
    </cfRule>
  </conditionalFormatting>
  <conditionalFormatting sqref="K62">
    <cfRule type="expression" priority="379" dxfId="0" stopIfTrue="1">
      <formula>NOT(ISERROR(SEARCH("&lt;小计&gt;",K62)))</formula>
    </cfRule>
    <cfRule type="expression" priority="380" dxfId="0" stopIfTrue="1">
      <formula>NOT(ISERROR(SEARCH("&lt;合计&gt;",K62)))</formula>
    </cfRule>
    <cfRule type="expression" priority="381" dxfId="1" stopIfTrue="1">
      <formula>NOT(ISERROR(SEARCH("&lt;总计&gt;",K62)))</formula>
    </cfRule>
  </conditionalFormatting>
  <conditionalFormatting sqref="B65">
    <cfRule type="expression" priority="1084" dxfId="0" stopIfTrue="1">
      <formula>NOT(ISERROR(SEARCH("&lt;小计&gt;",B65)))</formula>
    </cfRule>
    <cfRule type="expression" priority="1085" dxfId="0" stopIfTrue="1">
      <formula>NOT(ISERROR(SEARCH("&lt;合计&gt;",B65)))</formula>
    </cfRule>
    <cfRule type="expression" priority="1086" dxfId="1" stopIfTrue="1">
      <formula>NOT(ISERROR(SEARCH("&lt;总计&gt;",B65)))</formula>
    </cfRule>
  </conditionalFormatting>
  <conditionalFormatting sqref="E65">
    <cfRule type="expression" priority="508" dxfId="0" stopIfTrue="1">
      <formula>NOT(ISERROR(SEARCH("&lt;小计&gt;",E65)))</formula>
    </cfRule>
    <cfRule type="expression" priority="509" dxfId="0" stopIfTrue="1">
      <formula>NOT(ISERROR(SEARCH("&lt;合计&gt;",E65)))</formula>
    </cfRule>
    <cfRule type="expression" priority="510" dxfId="1" stopIfTrue="1">
      <formula>NOT(ISERROR(SEARCH("&lt;总计&gt;",E65)))</formula>
    </cfRule>
  </conditionalFormatting>
  <conditionalFormatting sqref="F65">
    <cfRule type="expression" priority="1081" dxfId="0" stopIfTrue="1">
      <formula>NOT(ISERROR(SEARCH("&lt;小计&gt;",F65)))</formula>
    </cfRule>
    <cfRule type="expression" priority="1082" dxfId="0" stopIfTrue="1">
      <formula>NOT(ISERROR(SEARCH("&lt;合计&gt;",F65)))</formula>
    </cfRule>
    <cfRule type="expression" priority="1083" dxfId="1" stopIfTrue="1">
      <formula>NOT(ISERROR(SEARCH("&lt;总计&gt;",F65)))</formula>
    </cfRule>
  </conditionalFormatting>
  <conditionalFormatting sqref="E66">
    <cfRule type="expression" priority="1030" dxfId="0" stopIfTrue="1">
      <formula>NOT(ISERROR(SEARCH("&lt;小计&gt;",E66)))</formula>
    </cfRule>
    <cfRule type="expression" priority="1031" dxfId="0" stopIfTrue="1">
      <formula>NOT(ISERROR(SEARCH("&lt;合计&gt;",E66)))</formula>
    </cfRule>
    <cfRule type="expression" priority="1032" dxfId="1" stopIfTrue="1">
      <formula>NOT(ISERROR(SEARCH("&lt;总计&gt;",E66)))</formula>
    </cfRule>
  </conditionalFormatting>
  <conditionalFormatting sqref="B68">
    <cfRule type="expression" priority="1021" dxfId="0" stopIfTrue="1">
      <formula>NOT(ISERROR(SEARCH("&lt;小计&gt;",B68)))</formula>
    </cfRule>
    <cfRule type="expression" priority="1022" dxfId="0" stopIfTrue="1">
      <formula>NOT(ISERROR(SEARCH("&lt;合计&gt;",B68)))</formula>
    </cfRule>
    <cfRule type="expression" priority="1023" dxfId="1" stopIfTrue="1">
      <formula>NOT(ISERROR(SEARCH("&lt;总计&gt;",B68)))</formula>
    </cfRule>
  </conditionalFormatting>
  <conditionalFormatting sqref="B69">
    <cfRule type="expression" priority="1012" dxfId="0" stopIfTrue="1">
      <formula>NOT(ISERROR(SEARCH("&lt;小计&gt;",B69)))</formula>
    </cfRule>
    <cfRule type="expression" priority="1013" dxfId="0" stopIfTrue="1">
      <formula>NOT(ISERROR(SEARCH("&lt;合计&gt;",B69)))</formula>
    </cfRule>
    <cfRule type="expression" priority="1014" dxfId="1" stopIfTrue="1">
      <formula>NOT(ISERROR(SEARCH("&lt;总计&gt;",B69)))</formula>
    </cfRule>
  </conditionalFormatting>
  <conditionalFormatting sqref="K69">
    <cfRule type="expression" priority="1018" dxfId="0" stopIfTrue="1">
      <formula>NOT(ISERROR(SEARCH("&lt;小计&gt;",K69)))</formula>
    </cfRule>
    <cfRule type="expression" priority="1019" dxfId="0" stopIfTrue="1">
      <formula>NOT(ISERROR(SEARCH("&lt;合计&gt;",K69)))</formula>
    </cfRule>
    <cfRule type="expression" priority="1020" dxfId="1" stopIfTrue="1">
      <formula>NOT(ISERROR(SEARCH("&lt;总计&gt;",K69)))</formula>
    </cfRule>
  </conditionalFormatting>
  <conditionalFormatting sqref="B70">
    <cfRule type="expression" priority="787" dxfId="0" stopIfTrue="1">
      <formula>NOT(ISERROR(SEARCH("&lt;小计&gt;",B70)))</formula>
    </cfRule>
    <cfRule type="expression" priority="788" dxfId="0" stopIfTrue="1">
      <formula>NOT(ISERROR(SEARCH("&lt;合计&gt;",B70)))</formula>
    </cfRule>
    <cfRule type="expression" priority="789" dxfId="1" stopIfTrue="1">
      <formula>NOT(ISERROR(SEARCH("&lt;总计&gt;",B70)))</formula>
    </cfRule>
  </conditionalFormatting>
  <conditionalFormatting sqref="K70">
    <cfRule type="expression" priority="793" dxfId="0" stopIfTrue="1">
      <formula>NOT(ISERROR(SEARCH("&lt;小计&gt;",K70)))</formula>
    </cfRule>
    <cfRule type="expression" priority="794" dxfId="0" stopIfTrue="1">
      <formula>NOT(ISERROR(SEARCH("&lt;合计&gt;",K70)))</formula>
    </cfRule>
    <cfRule type="expression" priority="795" dxfId="1" stopIfTrue="1">
      <formula>NOT(ISERROR(SEARCH("&lt;总计&gt;",K70)))</formula>
    </cfRule>
  </conditionalFormatting>
  <conditionalFormatting sqref="B71">
    <cfRule type="expression" priority="778" dxfId="0" stopIfTrue="1">
      <formula>NOT(ISERROR(SEARCH("&lt;小计&gt;",B71)))</formula>
    </cfRule>
    <cfRule type="expression" priority="779" dxfId="0" stopIfTrue="1">
      <formula>NOT(ISERROR(SEARCH("&lt;合计&gt;",B71)))</formula>
    </cfRule>
    <cfRule type="expression" priority="780" dxfId="1" stopIfTrue="1">
      <formula>NOT(ISERROR(SEARCH("&lt;总计&gt;",B71)))</formula>
    </cfRule>
  </conditionalFormatting>
  <conditionalFormatting sqref="K71">
    <cfRule type="expression" priority="784" dxfId="0" stopIfTrue="1">
      <formula>NOT(ISERROR(SEARCH("&lt;小计&gt;",K71)))</formula>
    </cfRule>
    <cfRule type="expression" priority="785" dxfId="0" stopIfTrue="1">
      <formula>NOT(ISERROR(SEARCH("&lt;合计&gt;",K71)))</formula>
    </cfRule>
    <cfRule type="expression" priority="786" dxfId="1" stopIfTrue="1">
      <formula>NOT(ISERROR(SEARCH("&lt;总计&gt;",K71)))</formula>
    </cfRule>
  </conditionalFormatting>
  <conditionalFormatting sqref="B72">
    <cfRule type="expression" priority="607" dxfId="0" stopIfTrue="1">
      <formula>NOT(ISERROR(SEARCH("&lt;小计&gt;",B72)))</formula>
    </cfRule>
    <cfRule type="expression" priority="608" dxfId="0" stopIfTrue="1">
      <formula>NOT(ISERROR(SEARCH("&lt;合计&gt;",B72)))</formula>
    </cfRule>
    <cfRule type="expression" priority="609" dxfId="1" stopIfTrue="1">
      <formula>NOT(ISERROR(SEARCH("&lt;总计&gt;",B72)))</formula>
    </cfRule>
  </conditionalFormatting>
  <conditionalFormatting sqref="K72">
    <cfRule type="expression" priority="613" dxfId="0" stopIfTrue="1">
      <formula>NOT(ISERROR(SEARCH("&lt;小计&gt;",K72)))</formula>
    </cfRule>
    <cfRule type="expression" priority="614" dxfId="0" stopIfTrue="1">
      <formula>NOT(ISERROR(SEARCH("&lt;合计&gt;",K72)))</formula>
    </cfRule>
    <cfRule type="expression" priority="615" dxfId="1" stopIfTrue="1">
      <formula>NOT(ISERROR(SEARCH("&lt;总计&gt;",K72)))</formula>
    </cfRule>
  </conditionalFormatting>
  <conditionalFormatting sqref="B73">
    <cfRule type="expression" priority="598" dxfId="0" stopIfTrue="1">
      <formula>NOT(ISERROR(SEARCH("&lt;小计&gt;",B73)))</formula>
    </cfRule>
    <cfRule type="expression" priority="599" dxfId="0" stopIfTrue="1">
      <formula>NOT(ISERROR(SEARCH("&lt;合计&gt;",B73)))</formula>
    </cfRule>
    <cfRule type="expression" priority="600" dxfId="1" stopIfTrue="1">
      <formula>NOT(ISERROR(SEARCH("&lt;总计&gt;",B73)))</formula>
    </cfRule>
  </conditionalFormatting>
  <conditionalFormatting sqref="K73">
    <cfRule type="expression" priority="604" dxfId="0" stopIfTrue="1">
      <formula>NOT(ISERROR(SEARCH("&lt;小计&gt;",K73)))</formula>
    </cfRule>
    <cfRule type="expression" priority="605" dxfId="0" stopIfTrue="1">
      <formula>NOT(ISERROR(SEARCH("&lt;合计&gt;",K73)))</formula>
    </cfRule>
    <cfRule type="expression" priority="606" dxfId="1" stopIfTrue="1">
      <formula>NOT(ISERROR(SEARCH("&lt;总计&gt;",K73)))</formula>
    </cfRule>
  </conditionalFormatting>
  <conditionalFormatting sqref="B74">
    <cfRule type="expression" priority="589" dxfId="0" stopIfTrue="1">
      <formula>NOT(ISERROR(SEARCH("&lt;小计&gt;",B74)))</formula>
    </cfRule>
    <cfRule type="expression" priority="590" dxfId="0" stopIfTrue="1">
      <formula>NOT(ISERROR(SEARCH("&lt;合计&gt;",B74)))</formula>
    </cfRule>
    <cfRule type="expression" priority="591" dxfId="1" stopIfTrue="1">
      <formula>NOT(ISERROR(SEARCH("&lt;总计&gt;",B74)))</formula>
    </cfRule>
  </conditionalFormatting>
  <conditionalFormatting sqref="K74">
    <cfRule type="expression" priority="595" dxfId="0" stopIfTrue="1">
      <formula>NOT(ISERROR(SEARCH("&lt;小计&gt;",K74)))</formula>
    </cfRule>
    <cfRule type="expression" priority="596" dxfId="0" stopIfTrue="1">
      <formula>NOT(ISERROR(SEARCH("&lt;合计&gt;",K74)))</formula>
    </cfRule>
    <cfRule type="expression" priority="597" dxfId="1" stopIfTrue="1">
      <formula>NOT(ISERROR(SEARCH("&lt;总计&gt;",K74)))</formula>
    </cfRule>
  </conditionalFormatting>
  <conditionalFormatting sqref="B75">
    <cfRule type="expression" priority="535" dxfId="0" stopIfTrue="1">
      <formula>NOT(ISERROR(SEARCH("&lt;小计&gt;",B75)))</formula>
    </cfRule>
    <cfRule type="expression" priority="536" dxfId="0" stopIfTrue="1">
      <formula>NOT(ISERROR(SEARCH("&lt;合计&gt;",B75)))</formula>
    </cfRule>
    <cfRule type="expression" priority="537" dxfId="1" stopIfTrue="1">
      <formula>NOT(ISERROR(SEARCH("&lt;总计&gt;",B75)))</formula>
    </cfRule>
  </conditionalFormatting>
  <conditionalFormatting sqref="K75">
    <cfRule type="expression" priority="541" dxfId="0" stopIfTrue="1">
      <formula>NOT(ISERROR(SEARCH("&lt;小计&gt;",K75)))</formula>
    </cfRule>
    <cfRule type="expression" priority="542" dxfId="0" stopIfTrue="1">
      <formula>NOT(ISERROR(SEARCH("&lt;合计&gt;",K75)))</formula>
    </cfRule>
    <cfRule type="expression" priority="543" dxfId="1" stopIfTrue="1">
      <formula>NOT(ISERROR(SEARCH("&lt;总计&gt;",K75)))</formula>
    </cfRule>
  </conditionalFormatting>
  <conditionalFormatting sqref="A76">
    <cfRule type="expression" priority="270" dxfId="1" stopIfTrue="1">
      <formula>NOT(ISERROR(SEARCH("&lt;总计&gt;",A76)))</formula>
    </cfRule>
    <cfRule type="expression" priority="269" dxfId="0" stopIfTrue="1">
      <formula>NOT(ISERROR(SEARCH("&lt;合计&gt;",A76)))</formula>
    </cfRule>
    <cfRule type="expression" priority="268" dxfId="0" stopIfTrue="1">
      <formula>NOT(ISERROR(SEARCH("&lt;小计&gt;",A76)))</formula>
    </cfRule>
  </conditionalFormatting>
  <conditionalFormatting sqref="B76">
    <cfRule type="expression" priority="267" dxfId="1" stopIfTrue="1">
      <formula>NOT(ISERROR(SEARCH("&lt;总计&gt;",B76)))</formula>
    </cfRule>
    <cfRule type="expression" priority="266" dxfId="0" stopIfTrue="1">
      <formula>NOT(ISERROR(SEARCH("&lt;合计&gt;",B76)))</formula>
    </cfRule>
    <cfRule type="expression" priority="265" dxfId="0" stopIfTrue="1">
      <formula>NOT(ISERROR(SEARCH("&lt;小计&gt;",B76)))</formula>
    </cfRule>
  </conditionalFormatting>
  <conditionalFormatting sqref="C76:J76">
    <cfRule type="expression" priority="273" dxfId="1" stopIfTrue="1">
      <formula>NOT(ISERROR(SEARCH("&lt;总计&gt;",C76)))</formula>
    </cfRule>
    <cfRule type="expression" priority="272" dxfId="0" stopIfTrue="1">
      <formula>NOT(ISERROR(SEARCH("&lt;合计&gt;",C76)))</formula>
    </cfRule>
    <cfRule type="expression" priority="271" dxfId="0" stopIfTrue="1">
      <formula>NOT(ISERROR(SEARCH("&lt;小计&gt;",C76)))</formula>
    </cfRule>
  </conditionalFormatting>
  <conditionalFormatting sqref="K76">
    <cfRule type="expression" priority="276" dxfId="1" stopIfTrue="1">
      <formula>NOT(ISERROR(SEARCH("&lt;总计&gt;",K76)))</formula>
    </cfRule>
    <cfRule type="expression" priority="275" dxfId="0" stopIfTrue="1">
      <formula>NOT(ISERROR(SEARCH("&lt;合计&gt;",K76)))</formula>
    </cfRule>
    <cfRule type="expression" priority="274" dxfId="0" stopIfTrue="1">
      <formula>NOT(ISERROR(SEARCH("&lt;小计&gt;",K76)))</formula>
    </cfRule>
  </conditionalFormatting>
  <conditionalFormatting sqref="B85:C85">
    <cfRule type="expression" priority="1120" dxfId="0" stopIfTrue="1">
      <formula>NOT(ISERROR(SEARCH("&lt;小计&gt;",B85)))</formula>
    </cfRule>
    <cfRule type="expression" priority="1121" dxfId="0" stopIfTrue="1">
      <formula>NOT(ISERROR(SEARCH("&lt;合计&gt;",B85)))</formula>
    </cfRule>
    <cfRule type="expression" priority="1122" dxfId="1" stopIfTrue="1">
      <formula>NOT(ISERROR(SEARCH("&lt;总计&gt;",B85)))</formula>
    </cfRule>
  </conditionalFormatting>
  <conditionalFormatting sqref="E85">
    <cfRule type="expression" priority="523" dxfId="0" stopIfTrue="1">
      <formula>NOT(ISERROR(SEARCH("&lt;小计&gt;",E85)))</formula>
    </cfRule>
    <cfRule type="expression" priority="524" dxfId="0" stopIfTrue="1">
      <formula>NOT(ISERROR(SEARCH("&lt;合计&gt;",E85)))</formula>
    </cfRule>
    <cfRule type="expression" priority="525" dxfId="1" stopIfTrue="1">
      <formula>NOT(ISERROR(SEARCH("&lt;总计&gt;",E85)))</formula>
    </cfRule>
  </conditionalFormatting>
  <conditionalFormatting sqref="F85">
    <cfRule type="expression" priority="1117" dxfId="0" stopIfTrue="1">
      <formula>NOT(ISERROR(SEARCH("&lt;小计&gt;",F85)))</formula>
    </cfRule>
    <cfRule type="expression" priority="1118" dxfId="0" stopIfTrue="1">
      <formula>NOT(ISERROR(SEARCH("&lt;合计&gt;",F85)))</formula>
    </cfRule>
    <cfRule type="expression" priority="1119" dxfId="1" stopIfTrue="1">
      <formula>NOT(ISERROR(SEARCH("&lt;总计&gt;",F85)))</formula>
    </cfRule>
  </conditionalFormatting>
  <conditionalFormatting sqref="B90">
    <cfRule type="expression" priority="1003" dxfId="0" stopIfTrue="1">
      <formula>NOT(ISERROR(SEARCH("&lt;小计&gt;",B90)))</formula>
    </cfRule>
    <cfRule type="expression" priority="1004" dxfId="0" stopIfTrue="1">
      <formula>NOT(ISERROR(SEARCH("&lt;合计&gt;",B90)))</formula>
    </cfRule>
    <cfRule type="expression" priority="1005" dxfId="1" stopIfTrue="1">
      <formula>NOT(ISERROR(SEARCH("&lt;总计&gt;",B90)))</formula>
    </cfRule>
  </conditionalFormatting>
  <conditionalFormatting sqref="B91">
    <cfRule type="expression" priority="994" dxfId="0" stopIfTrue="1">
      <formula>NOT(ISERROR(SEARCH("&lt;小计&gt;",B91)))</formula>
    </cfRule>
    <cfRule type="expression" priority="995" dxfId="0" stopIfTrue="1">
      <formula>NOT(ISERROR(SEARCH("&lt;合计&gt;",B91)))</formula>
    </cfRule>
    <cfRule type="expression" priority="996" dxfId="1" stopIfTrue="1">
      <formula>NOT(ISERROR(SEARCH("&lt;总计&gt;",B91)))</formula>
    </cfRule>
  </conditionalFormatting>
  <conditionalFormatting sqref="B92">
    <cfRule type="expression" priority="886" dxfId="0" stopIfTrue="1">
      <formula>NOT(ISERROR(SEARCH("&lt;小计&gt;",B92)))</formula>
    </cfRule>
    <cfRule type="expression" priority="887" dxfId="0" stopIfTrue="1">
      <formula>NOT(ISERROR(SEARCH("&lt;合计&gt;",B92)))</formula>
    </cfRule>
    <cfRule type="expression" priority="888" dxfId="1" stopIfTrue="1">
      <formula>NOT(ISERROR(SEARCH("&lt;总计&gt;",B92)))</formula>
    </cfRule>
  </conditionalFormatting>
  <conditionalFormatting sqref="B93">
    <cfRule type="expression" priority="850" dxfId="0" stopIfTrue="1">
      <formula>NOT(ISERROR(SEARCH("&lt;小计&gt;",B93)))</formula>
    </cfRule>
    <cfRule type="expression" priority="851" dxfId="0" stopIfTrue="1">
      <formula>NOT(ISERROR(SEARCH("&lt;合计&gt;",B93)))</formula>
    </cfRule>
    <cfRule type="expression" priority="852" dxfId="1" stopIfTrue="1">
      <formula>NOT(ISERROR(SEARCH("&lt;总计&gt;",B93)))</formula>
    </cfRule>
  </conditionalFormatting>
  <conditionalFormatting sqref="B94">
    <cfRule type="expression" priority="841" dxfId="0" stopIfTrue="1">
      <formula>NOT(ISERROR(SEARCH("&lt;小计&gt;",B94)))</formula>
    </cfRule>
    <cfRule type="expression" priority="842" dxfId="0" stopIfTrue="1">
      <formula>NOT(ISERROR(SEARCH("&lt;合计&gt;",B94)))</formula>
    </cfRule>
    <cfRule type="expression" priority="843" dxfId="1" stopIfTrue="1">
      <formula>NOT(ISERROR(SEARCH("&lt;总计&gt;",B94)))</formula>
    </cfRule>
  </conditionalFormatting>
  <conditionalFormatting sqref="B95">
    <cfRule type="expression" priority="661" dxfId="0" stopIfTrue="1">
      <formula>NOT(ISERROR(SEARCH("&lt;小计&gt;",B95)))</formula>
    </cfRule>
    <cfRule type="expression" priority="662" dxfId="0" stopIfTrue="1">
      <formula>NOT(ISERROR(SEARCH("&lt;合计&gt;",B95)))</formula>
    </cfRule>
    <cfRule type="expression" priority="663" dxfId="1" stopIfTrue="1">
      <formula>NOT(ISERROR(SEARCH("&lt;总计&gt;",B95)))</formula>
    </cfRule>
  </conditionalFormatting>
  <conditionalFormatting sqref="B96">
    <cfRule type="expression" priority="652" dxfId="0" stopIfTrue="1">
      <formula>NOT(ISERROR(SEARCH("&lt;小计&gt;",B96)))</formula>
    </cfRule>
    <cfRule type="expression" priority="653" dxfId="0" stopIfTrue="1">
      <formula>NOT(ISERROR(SEARCH("&lt;合计&gt;",B96)))</formula>
    </cfRule>
    <cfRule type="expression" priority="654" dxfId="1" stopIfTrue="1">
      <formula>NOT(ISERROR(SEARCH("&lt;总计&gt;",B96)))</formula>
    </cfRule>
  </conditionalFormatting>
  <conditionalFormatting sqref="B97">
    <cfRule type="expression" priority="484" dxfId="0" stopIfTrue="1">
      <formula>NOT(ISERROR(SEARCH("&lt;小计&gt;",B97)))</formula>
    </cfRule>
    <cfRule type="expression" priority="485" dxfId="0" stopIfTrue="1">
      <formula>NOT(ISERROR(SEARCH("&lt;合计&gt;",B97)))</formula>
    </cfRule>
    <cfRule type="expression" priority="486" dxfId="1" stopIfTrue="1">
      <formula>NOT(ISERROR(SEARCH("&lt;总计&gt;",B97)))</formula>
    </cfRule>
  </conditionalFormatting>
  <conditionalFormatting sqref="C97">
    <cfRule type="expression" priority="481" dxfId="0" stopIfTrue="1">
      <formula>NOT(ISERROR(SEARCH("&lt;小计&gt;",C97)))</formula>
    </cfRule>
    <cfRule type="expression" priority="482" dxfId="0" stopIfTrue="1">
      <formula>NOT(ISERROR(SEARCH("&lt;合计&gt;",C97)))</formula>
    </cfRule>
    <cfRule type="expression" priority="483" dxfId="1" stopIfTrue="1">
      <formula>NOT(ISERROR(SEARCH("&lt;总计&gt;",C97)))</formula>
    </cfRule>
  </conditionalFormatting>
  <conditionalFormatting sqref="K97">
    <cfRule type="expression" priority="490" dxfId="0" stopIfTrue="1">
      <formula>NOT(ISERROR(SEARCH("&lt;小计&gt;",K97)))</formula>
    </cfRule>
    <cfRule type="expression" priority="491" dxfId="0" stopIfTrue="1">
      <formula>NOT(ISERROR(SEARCH("&lt;合计&gt;",K97)))</formula>
    </cfRule>
    <cfRule type="expression" priority="492" dxfId="1" stopIfTrue="1">
      <formula>NOT(ISERROR(SEARCH("&lt;总计&gt;",K97)))</formula>
    </cfRule>
  </conditionalFormatting>
  <conditionalFormatting sqref="B98">
    <cfRule type="expression" priority="472" dxfId="0" stopIfTrue="1">
      <formula>NOT(ISERROR(SEARCH("&lt;小计&gt;",B98)))</formula>
    </cfRule>
    <cfRule type="expression" priority="473" dxfId="0" stopIfTrue="1">
      <formula>NOT(ISERROR(SEARCH("&lt;合计&gt;",B98)))</formula>
    </cfRule>
    <cfRule type="expression" priority="474" dxfId="1" stopIfTrue="1">
      <formula>NOT(ISERROR(SEARCH("&lt;总计&gt;",B98)))</formula>
    </cfRule>
  </conditionalFormatting>
  <conditionalFormatting sqref="C98">
    <cfRule type="expression" priority="469" dxfId="0" stopIfTrue="1">
      <formula>NOT(ISERROR(SEARCH("&lt;小计&gt;",C98)))</formula>
    </cfRule>
    <cfRule type="expression" priority="470" dxfId="0" stopIfTrue="1">
      <formula>NOT(ISERROR(SEARCH("&lt;合计&gt;",C98)))</formula>
    </cfRule>
    <cfRule type="expression" priority="471" dxfId="1" stopIfTrue="1">
      <formula>NOT(ISERROR(SEARCH("&lt;总计&gt;",C98)))</formula>
    </cfRule>
  </conditionalFormatting>
  <conditionalFormatting sqref="K98">
    <cfRule type="expression" priority="478" dxfId="0" stopIfTrue="1">
      <formula>NOT(ISERROR(SEARCH("&lt;小计&gt;",K98)))</formula>
    </cfRule>
    <cfRule type="expression" priority="479" dxfId="0" stopIfTrue="1">
      <formula>NOT(ISERROR(SEARCH("&lt;合计&gt;",K98)))</formula>
    </cfRule>
    <cfRule type="expression" priority="480" dxfId="1" stopIfTrue="1">
      <formula>NOT(ISERROR(SEARCH("&lt;总计&gt;",K98)))</formula>
    </cfRule>
  </conditionalFormatting>
  <conditionalFormatting sqref="B99">
    <cfRule type="expression" priority="448" dxfId="0" stopIfTrue="1">
      <formula>NOT(ISERROR(SEARCH("&lt;小计&gt;",B99)))</formula>
    </cfRule>
    <cfRule type="expression" priority="449" dxfId="0" stopIfTrue="1">
      <formula>NOT(ISERROR(SEARCH("&lt;合计&gt;",B99)))</formula>
    </cfRule>
    <cfRule type="expression" priority="450" dxfId="1" stopIfTrue="1">
      <formula>NOT(ISERROR(SEARCH("&lt;总计&gt;",B99)))</formula>
    </cfRule>
  </conditionalFormatting>
  <conditionalFormatting sqref="K99">
    <cfRule type="expression" priority="454" dxfId="0" stopIfTrue="1">
      <formula>NOT(ISERROR(SEARCH("&lt;小计&gt;",K99)))</formula>
    </cfRule>
    <cfRule type="expression" priority="455" dxfId="0" stopIfTrue="1">
      <formula>NOT(ISERROR(SEARCH("&lt;合计&gt;",K99)))</formula>
    </cfRule>
    <cfRule type="expression" priority="456" dxfId="1" stopIfTrue="1">
      <formula>NOT(ISERROR(SEARCH("&lt;总计&gt;",K99)))</formula>
    </cfRule>
  </conditionalFormatting>
  <conditionalFormatting sqref="A100">
    <cfRule type="expression" priority="234" dxfId="1" stopIfTrue="1">
      <formula>NOT(ISERROR(SEARCH("&lt;总计&gt;",A100)))</formula>
    </cfRule>
    <cfRule type="expression" priority="233" dxfId="0" stopIfTrue="1">
      <formula>NOT(ISERROR(SEARCH("&lt;合计&gt;",A100)))</formula>
    </cfRule>
    <cfRule type="expression" priority="232" dxfId="0" stopIfTrue="1">
      <formula>NOT(ISERROR(SEARCH("&lt;小计&gt;",A100)))</formula>
    </cfRule>
  </conditionalFormatting>
  <conditionalFormatting sqref="B100">
    <cfRule type="expression" priority="258" dxfId="1" stopIfTrue="1">
      <formula>NOT(ISERROR(SEARCH("&lt;总计&gt;",B100)))</formula>
    </cfRule>
    <cfRule type="expression" priority="257" dxfId="0" stopIfTrue="1">
      <formula>NOT(ISERROR(SEARCH("&lt;合计&gt;",B100)))</formula>
    </cfRule>
    <cfRule type="expression" priority="256" dxfId="0" stopIfTrue="1">
      <formula>NOT(ISERROR(SEARCH("&lt;小计&gt;",B100)))</formula>
    </cfRule>
  </conditionalFormatting>
  <conditionalFormatting sqref="C100:J100">
    <cfRule type="expression" priority="261" dxfId="1" stopIfTrue="1">
      <formula>NOT(ISERROR(SEARCH("&lt;总计&gt;",C100)))</formula>
    </cfRule>
    <cfRule type="expression" priority="260" dxfId="0" stopIfTrue="1">
      <formula>NOT(ISERROR(SEARCH("&lt;合计&gt;",C100)))</formula>
    </cfRule>
    <cfRule type="expression" priority="259" dxfId="0" stopIfTrue="1">
      <formula>NOT(ISERROR(SEARCH("&lt;小计&gt;",C100)))</formula>
    </cfRule>
  </conditionalFormatting>
  <conditionalFormatting sqref="K100">
    <cfRule type="expression" priority="264" dxfId="1" stopIfTrue="1">
      <formula>NOT(ISERROR(SEARCH("&lt;总计&gt;",K100)))</formula>
    </cfRule>
    <cfRule type="expression" priority="263" dxfId="0" stopIfTrue="1">
      <formula>NOT(ISERROR(SEARCH("&lt;合计&gt;",K100)))</formula>
    </cfRule>
    <cfRule type="expression" priority="262" dxfId="0" stopIfTrue="1">
      <formula>NOT(ISERROR(SEARCH("&lt;小计&gt;",K100)))</formula>
    </cfRule>
  </conditionalFormatting>
  <conditionalFormatting sqref="A101">
    <cfRule type="expression" priority="231" dxfId="1" stopIfTrue="1">
      <formula>NOT(ISERROR(SEARCH("&lt;总计&gt;",A101)))</formula>
    </cfRule>
    <cfRule type="expression" priority="230" dxfId="0" stopIfTrue="1">
      <formula>NOT(ISERROR(SEARCH("&lt;合计&gt;",A101)))</formula>
    </cfRule>
    <cfRule type="expression" priority="229" dxfId="0" stopIfTrue="1">
      <formula>NOT(ISERROR(SEARCH("&lt;小计&gt;",A101)))</formula>
    </cfRule>
  </conditionalFormatting>
  <conditionalFormatting sqref="B101">
    <cfRule type="expression" priority="249" dxfId="1" stopIfTrue="1">
      <formula>NOT(ISERROR(SEARCH("&lt;总计&gt;",B101)))</formula>
    </cfRule>
    <cfRule type="expression" priority="248" dxfId="0" stopIfTrue="1">
      <formula>NOT(ISERROR(SEARCH("&lt;合计&gt;",B101)))</formula>
    </cfRule>
    <cfRule type="expression" priority="247" dxfId="0" stopIfTrue="1">
      <formula>NOT(ISERROR(SEARCH("&lt;小计&gt;",B101)))</formula>
    </cfRule>
  </conditionalFormatting>
  <conditionalFormatting sqref="C101:J101">
    <cfRule type="expression" priority="252" dxfId="1" stopIfTrue="1">
      <formula>NOT(ISERROR(SEARCH("&lt;总计&gt;",C101)))</formula>
    </cfRule>
    <cfRule type="expression" priority="251" dxfId="0" stopIfTrue="1">
      <formula>NOT(ISERROR(SEARCH("&lt;合计&gt;",C101)))</formula>
    </cfRule>
    <cfRule type="expression" priority="250" dxfId="0" stopIfTrue="1">
      <formula>NOT(ISERROR(SEARCH("&lt;小计&gt;",C101)))</formula>
    </cfRule>
  </conditionalFormatting>
  <conditionalFormatting sqref="K101">
    <cfRule type="expression" priority="255" dxfId="1" stopIfTrue="1">
      <formula>NOT(ISERROR(SEARCH("&lt;总计&gt;",K101)))</formula>
    </cfRule>
    <cfRule type="expression" priority="254" dxfId="0" stopIfTrue="1">
      <formula>NOT(ISERROR(SEARCH("&lt;合计&gt;",K101)))</formula>
    </cfRule>
    <cfRule type="expression" priority="253" dxfId="0" stopIfTrue="1">
      <formula>NOT(ISERROR(SEARCH("&lt;小计&gt;",K101)))</formula>
    </cfRule>
  </conditionalFormatting>
  <conditionalFormatting sqref="B102">
    <cfRule type="expression" priority="237" dxfId="1" stopIfTrue="1">
      <formula>NOT(ISERROR(SEARCH("&lt;总计&gt;",B102)))</formula>
    </cfRule>
    <cfRule type="expression" priority="236" dxfId="0" stopIfTrue="1">
      <formula>NOT(ISERROR(SEARCH("&lt;合计&gt;",B102)))</formula>
    </cfRule>
    <cfRule type="expression" priority="235" dxfId="0" stopIfTrue="1">
      <formula>NOT(ISERROR(SEARCH("&lt;小计&gt;",B102)))</formula>
    </cfRule>
  </conditionalFormatting>
  <conditionalFormatting sqref="C102">
    <cfRule type="expression" priority="246" dxfId="1" stopIfTrue="1">
      <formula>NOT(ISERROR(SEARCH("&lt;总计&gt;",C102)))</formula>
    </cfRule>
    <cfRule type="expression" priority="245" dxfId="0" stopIfTrue="1">
      <formula>NOT(ISERROR(SEARCH("&lt;合计&gt;",C102)))</formula>
    </cfRule>
    <cfRule type="expression" priority="244" dxfId="0" stopIfTrue="1">
      <formula>NOT(ISERROR(SEARCH("&lt;小计&gt;",C102)))</formula>
    </cfRule>
  </conditionalFormatting>
  <conditionalFormatting sqref="K102">
    <cfRule type="expression" priority="243" dxfId="1" stopIfTrue="1">
      <formula>NOT(ISERROR(SEARCH("&lt;总计&gt;",K102)))</formula>
    </cfRule>
    <cfRule type="expression" priority="242" dxfId="0" stopIfTrue="1">
      <formula>NOT(ISERROR(SEARCH("&lt;合计&gt;",K102)))</formula>
    </cfRule>
    <cfRule type="expression" priority="241" dxfId="0" stopIfTrue="1">
      <formula>NOT(ISERROR(SEARCH("&lt;小计&gt;",K102)))</formula>
    </cfRule>
  </conditionalFormatting>
  <conditionalFormatting sqref="A103">
    <cfRule type="expression" priority="219" dxfId="1" stopIfTrue="1">
      <formula>NOT(ISERROR(SEARCH("&lt;总计&gt;",A103)))</formula>
    </cfRule>
    <cfRule type="expression" priority="218" dxfId="0" stopIfTrue="1">
      <formula>NOT(ISERROR(SEARCH("&lt;合计&gt;",A103)))</formula>
    </cfRule>
    <cfRule type="expression" priority="217" dxfId="0" stopIfTrue="1">
      <formula>NOT(ISERROR(SEARCH("&lt;小计&gt;",A103)))</formula>
    </cfRule>
  </conditionalFormatting>
  <conditionalFormatting sqref="B103">
    <cfRule type="expression" priority="222" dxfId="1" stopIfTrue="1">
      <formula>NOT(ISERROR(SEARCH("&lt;总计&gt;",B103)))</formula>
    </cfRule>
    <cfRule type="expression" priority="221" dxfId="0" stopIfTrue="1">
      <formula>NOT(ISERROR(SEARCH("&lt;合计&gt;",B103)))</formula>
    </cfRule>
    <cfRule type="expression" priority="220" dxfId="0" stopIfTrue="1">
      <formula>NOT(ISERROR(SEARCH("&lt;小计&gt;",B103)))</formula>
    </cfRule>
  </conditionalFormatting>
  <conditionalFormatting sqref="C103:J103">
    <cfRule type="expression" priority="225" dxfId="1" stopIfTrue="1">
      <formula>NOT(ISERROR(SEARCH("&lt;总计&gt;",C103)))</formula>
    </cfRule>
    <cfRule type="expression" priority="224" dxfId="0" stopIfTrue="1">
      <formula>NOT(ISERROR(SEARCH("&lt;合计&gt;",C103)))</formula>
    </cfRule>
    <cfRule type="expression" priority="223" dxfId="0" stopIfTrue="1">
      <formula>NOT(ISERROR(SEARCH("&lt;小计&gt;",C103)))</formula>
    </cfRule>
  </conditionalFormatting>
  <conditionalFormatting sqref="K103">
    <cfRule type="expression" priority="228" dxfId="1" stopIfTrue="1">
      <formula>NOT(ISERROR(SEARCH("&lt;总计&gt;",K103)))</formula>
    </cfRule>
    <cfRule type="expression" priority="227" dxfId="0" stopIfTrue="1">
      <formula>NOT(ISERROR(SEARCH("&lt;合计&gt;",K103)))</formula>
    </cfRule>
    <cfRule type="expression" priority="226" dxfId="0" stopIfTrue="1">
      <formula>NOT(ISERROR(SEARCH("&lt;小计&gt;",K103)))</formula>
    </cfRule>
  </conditionalFormatting>
  <conditionalFormatting sqref="A104">
    <cfRule type="expression" priority="210" dxfId="1" stopIfTrue="1">
      <formula>NOT(ISERROR(SEARCH("&lt;总计&gt;",A104)))</formula>
    </cfRule>
    <cfRule type="expression" priority="209" dxfId="0" stopIfTrue="1">
      <formula>NOT(ISERROR(SEARCH("&lt;合计&gt;",A104)))</formula>
    </cfRule>
    <cfRule type="expression" priority="208" dxfId="0" stopIfTrue="1">
      <formula>NOT(ISERROR(SEARCH("&lt;小计&gt;",A104)))</formula>
    </cfRule>
  </conditionalFormatting>
  <conditionalFormatting sqref="B104">
    <cfRule type="expression" priority="207" dxfId="1" stopIfTrue="1">
      <formula>NOT(ISERROR(SEARCH("&lt;总计&gt;",B104)))</formula>
    </cfRule>
    <cfRule type="expression" priority="206" dxfId="0" stopIfTrue="1">
      <formula>NOT(ISERROR(SEARCH("&lt;合计&gt;",B104)))</formula>
    </cfRule>
    <cfRule type="expression" priority="205" dxfId="0" stopIfTrue="1">
      <formula>NOT(ISERROR(SEARCH("&lt;小计&gt;",B104)))</formula>
    </cfRule>
  </conditionalFormatting>
  <conditionalFormatting sqref="C104:J104">
    <cfRule type="expression" priority="213" dxfId="1" stopIfTrue="1">
      <formula>NOT(ISERROR(SEARCH("&lt;总计&gt;",C104)))</formula>
    </cfRule>
    <cfRule type="expression" priority="212" dxfId="0" stopIfTrue="1">
      <formula>NOT(ISERROR(SEARCH("&lt;合计&gt;",C104)))</formula>
    </cfRule>
    <cfRule type="expression" priority="211" dxfId="0" stopIfTrue="1">
      <formula>NOT(ISERROR(SEARCH("&lt;小计&gt;",C104)))</formula>
    </cfRule>
  </conditionalFormatting>
  <conditionalFormatting sqref="K104">
    <cfRule type="expression" priority="216" dxfId="1" stopIfTrue="1">
      <formula>NOT(ISERROR(SEARCH("&lt;总计&gt;",K104)))</formula>
    </cfRule>
    <cfRule type="expression" priority="215" dxfId="0" stopIfTrue="1">
      <formula>NOT(ISERROR(SEARCH("&lt;合计&gt;",K104)))</formula>
    </cfRule>
    <cfRule type="expression" priority="214" dxfId="0" stopIfTrue="1">
      <formula>NOT(ISERROR(SEARCH("&lt;小计&gt;",K104)))</formula>
    </cfRule>
  </conditionalFormatting>
  <conditionalFormatting sqref="B118">
    <cfRule type="expression" priority="985" dxfId="0" stopIfTrue="1">
      <formula>NOT(ISERROR(SEARCH("&lt;小计&gt;",B118)))</formula>
    </cfRule>
    <cfRule type="expression" priority="986" dxfId="0" stopIfTrue="1">
      <formula>NOT(ISERROR(SEARCH("&lt;合计&gt;",B118)))</formula>
    </cfRule>
    <cfRule type="expression" priority="987" dxfId="1" stopIfTrue="1">
      <formula>NOT(ISERROR(SEARCH("&lt;总计&gt;",B118)))</formula>
    </cfRule>
  </conditionalFormatting>
  <conditionalFormatting sqref="B119">
    <cfRule type="expression" priority="976" dxfId="0" stopIfTrue="1">
      <formula>NOT(ISERROR(SEARCH("&lt;小计&gt;",B119)))</formula>
    </cfRule>
    <cfRule type="expression" priority="977" dxfId="0" stopIfTrue="1">
      <formula>NOT(ISERROR(SEARCH("&lt;合计&gt;",B119)))</formula>
    </cfRule>
    <cfRule type="expression" priority="978" dxfId="1" stopIfTrue="1">
      <formula>NOT(ISERROR(SEARCH("&lt;总计&gt;",B119)))</formula>
    </cfRule>
  </conditionalFormatting>
  <conditionalFormatting sqref="B120">
    <cfRule type="expression" priority="877" dxfId="0" stopIfTrue="1">
      <formula>NOT(ISERROR(SEARCH("&lt;小计&gt;",B120)))</formula>
    </cfRule>
    <cfRule type="expression" priority="878" dxfId="0" stopIfTrue="1">
      <formula>NOT(ISERROR(SEARCH("&lt;合计&gt;",B120)))</formula>
    </cfRule>
    <cfRule type="expression" priority="879" dxfId="1" stopIfTrue="1">
      <formula>NOT(ISERROR(SEARCH("&lt;总计&gt;",B120)))</formula>
    </cfRule>
  </conditionalFormatting>
  <conditionalFormatting sqref="B121">
    <cfRule type="expression" priority="859" dxfId="0" stopIfTrue="1">
      <formula>NOT(ISERROR(SEARCH("&lt;小计&gt;",B121)))</formula>
    </cfRule>
    <cfRule type="expression" priority="860" dxfId="0" stopIfTrue="1">
      <formula>NOT(ISERROR(SEARCH("&lt;合计&gt;",B121)))</formula>
    </cfRule>
    <cfRule type="expression" priority="861" dxfId="1" stopIfTrue="1">
      <formula>NOT(ISERROR(SEARCH("&lt;总计&gt;",B121)))</formula>
    </cfRule>
  </conditionalFormatting>
  <conditionalFormatting sqref="B122">
    <cfRule type="expression" priority="832" dxfId="0" stopIfTrue="1">
      <formula>NOT(ISERROR(SEARCH("&lt;小计&gt;",B122)))</formula>
    </cfRule>
    <cfRule type="expression" priority="833" dxfId="0" stopIfTrue="1">
      <formula>NOT(ISERROR(SEARCH("&lt;合计&gt;",B122)))</formula>
    </cfRule>
    <cfRule type="expression" priority="834" dxfId="1" stopIfTrue="1">
      <formula>NOT(ISERROR(SEARCH("&lt;总计&gt;",B122)))</formula>
    </cfRule>
  </conditionalFormatting>
  <conditionalFormatting sqref="B123">
    <cfRule type="expression" priority="742" dxfId="0" stopIfTrue="1">
      <formula>NOT(ISERROR(SEARCH("&lt;小计&gt;",B123)))</formula>
    </cfRule>
    <cfRule type="expression" priority="743" dxfId="0" stopIfTrue="1">
      <formula>NOT(ISERROR(SEARCH("&lt;合计&gt;",B123)))</formula>
    </cfRule>
    <cfRule type="expression" priority="744" dxfId="1" stopIfTrue="1">
      <formula>NOT(ISERROR(SEARCH("&lt;总计&gt;",B123)))</formula>
    </cfRule>
  </conditionalFormatting>
  <conditionalFormatting sqref="B124">
    <cfRule type="expression" priority="733" dxfId="0" stopIfTrue="1">
      <formula>NOT(ISERROR(SEARCH("&lt;小计&gt;",B124)))</formula>
    </cfRule>
    <cfRule type="expression" priority="734" dxfId="0" stopIfTrue="1">
      <formula>NOT(ISERROR(SEARCH("&lt;合计&gt;",B124)))</formula>
    </cfRule>
    <cfRule type="expression" priority="735" dxfId="1" stopIfTrue="1">
      <formula>NOT(ISERROR(SEARCH("&lt;总计&gt;",B124)))</formula>
    </cfRule>
  </conditionalFormatting>
  <conditionalFormatting sqref="B125">
    <cfRule type="expression" priority="439" dxfId="0" stopIfTrue="1">
      <formula>NOT(ISERROR(SEARCH("&lt;小计&gt;",B125)))</formula>
    </cfRule>
    <cfRule type="expression" priority="440" dxfId="0" stopIfTrue="1">
      <formula>NOT(ISERROR(SEARCH("&lt;合计&gt;",B125)))</formula>
    </cfRule>
    <cfRule type="expression" priority="441" dxfId="1" stopIfTrue="1">
      <formula>NOT(ISERROR(SEARCH("&lt;总计&gt;",B125)))</formula>
    </cfRule>
  </conditionalFormatting>
  <conditionalFormatting sqref="K125">
    <cfRule type="expression" priority="445" dxfId="0" stopIfTrue="1">
      <formula>NOT(ISERROR(SEARCH("&lt;小计&gt;",K125)))</formula>
    </cfRule>
    <cfRule type="expression" priority="446" dxfId="0" stopIfTrue="1">
      <formula>NOT(ISERROR(SEARCH("&lt;合计&gt;",K125)))</formula>
    </cfRule>
    <cfRule type="expression" priority="447" dxfId="1" stopIfTrue="1">
      <formula>NOT(ISERROR(SEARCH("&lt;总计&gt;",K125)))</formula>
    </cfRule>
  </conditionalFormatting>
  <conditionalFormatting sqref="B126">
    <cfRule type="expression" priority="198" dxfId="1" stopIfTrue="1">
      <formula>NOT(ISERROR(SEARCH("&lt;总计&gt;",B126)))</formula>
    </cfRule>
    <cfRule type="expression" priority="197" dxfId="0" stopIfTrue="1">
      <formula>NOT(ISERROR(SEARCH("&lt;合计&gt;",B126)))</formula>
    </cfRule>
    <cfRule type="expression" priority="196" dxfId="0" stopIfTrue="1">
      <formula>NOT(ISERROR(SEARCH("&lt;小计&gt;",B126)))</formula>
    </cfRule>
  </conditionalFormatting>
  <conditionalFormatting sqref="K126">
    <cfRule type="expression" priority="204" dxfId="1" stopIfTrue="1">
      <formula>NOT(ISERROR(SEARCH("&lt;总计&gt;",K126)))</formula>
    </cfRule>
    <cfRule type="expression" priority="203" dxfId="0" stopIfTrue="1">
      <formula>NOT(ISERROR(SEARCH("&lt;合计&gt;",K126)))</formula>
    </cfRule>
    <cfRule type="expression" priority="202" dxfId="0" stopIfTrue="1">
      <formula>NOT(ISERROR(SEARCH("&lt;小计&gt;",K126)))</formula>
    </cfRule>
  </conditionalFormatting>
  <conditionalFormatting sqref="B127">
    <cfRule type="expression" priority="189" dxfId="1" stopIfTrue="1">
      <formula>NOT(ISERROR(SEARCH("&lt;总计&gt;",B127)))</formula>
    </cfRule>
    <cfRule type="expression" priority="188" dxfId="0" stopIfTrue="1">
      <formula>NOT(ISERROR(SEARCH("&lt;合计&gt;",B127)))</formula>
    </cfRule>
    <cfRule type="expression" priority="187" dxfId="0" stopIfTrue="1">
      <formula>NOT(ISERROR(SEARCH("&lt;小计&gt;",B127)))</formula>
    </cfRule>
  </conditionalFormatting>
  <conditionalFormatting sqref="K127">
    <cfRule type="expression" priority="195" dxfId="1" stopIfTrue="1">
      <formula>NOT(ISERROR(SEARCH("&lt;总计&gt;",K127)))</formula>
    </cfRule>
    <cfRule type="expression" priority="194" dxfId="0" stopIfTrue="1">
      <formula>NOT(ISERROR(SEARCH("&lt;合计&gt;",K127)))</formula>
    </cfRule>
    <cfRule type="expression" priority="193" dxfId="0" stopIfTrue="1">
      <formula>NOT(ISERROR(SEARCH("&lt;小计&gt;",K127)))</formula>
    </cfRule>
  </conditionalFormatting>
  <conditionalFormatting sqref="B128">
    <cfRule type="expression" priority="180" dxfId="1" stopIfTrue="1">
      <formula>NOT(ISERROR(SEARCH("&lt;总计&gt;",B128)))</formula>
    </cfRule>
    <cfRule type="expression" priority="179" dxfId="0" stopIfTrue="1">
      <formula>NOT(ISERROR(SEARCH("&lt;合计&gt;",B128)))</formula>
    </cfRule>
    <cfRule type="expression" priority="178" dxfId="0" stopIfTrue="1">
      <formula>NOT(ISERROR(SEARCH("&lt;小计&gt;",B128)))</formula>
    </cfRule>
  </conditionalFormatting>
  <conditionalFormatting sqref="K128">
    <cfRule type="expression" priority="186" dxfId="1" stopIfTrue="1">
      <formula>NOT(ISERROR(SEARCH("&lt;总计&gt;",K128)))</formula>
    </cfRule>
    <cfRule type="expression" priority="185" dxfId="0" stopIfTrue="1">
      <formula>NOT(ISERROR(SEARCH("&lt;合计&gt;",K128)))</formula>
    </cfRule>
    <cfRule type="expression" priority="184" dxfId="0" stopIfTrue="1">
      <formula>NOT(ISERROR(SEARCH("&lt;小计&gt;",K128)))</formula>
    </cfRule>
  </conditionalFormatting>
  <conditionalFormatting sqref="A129">
    <cfRule type="expression" priority="168" dxfId="1" stopIfTrue="1">
      <formula>NOT(ISERROR(SEARCH("&lt;总计&gt;",A129)))</formula>
    </cfRule>
    <cfRule type="expression" priority="167" dxfId="0" stopIfTrue="1">
      <formula>NOT(ISERROR(SEARCH("&lt;合计&gt;",A129)))</formula>
    </cfRule>
    <cfRule type="expression" priority="166" dxfId="0" stopIfTrue="1">
      <formula>NOT(ISERROR(SEARCH("&lt;小计&gt;",A129)))</formula>
    </cfRule>
  </conditionalFormatting>
  <conditionalFormatting sqref="B129">
    <cfRule type="expression" priority="171" dxfId="1" stopIfTrue="1">
      <formula>NOT(ISERROR(SEARCH("&lt;总计&gt;",B129)))</formula>
    </cfRule>
    <cfRule type="expression" priority="170" dxfId="0" stopIfTrue="1">
      <formula>NOT(ISERROR(SEARCH("&lt;合计&gt;",B129)))</formula>
    </cfRule>
    <cfRule type="expression" priority="169" dxfId="0" stopIfTrue="1">
      <formula>NOT(ISERROR(SEARCH("&lt;小计&gt;",B129)))</formula>
    </cfRule>
  </conditionalFormatting>
  <conditionalFormatting sqref="C129:J129">
    <cfRule type="expression" priority="174" dxfId="1" stopIfTrue="1">
      <formula>NOT(ISERROR(SEARCH("&lt;总计&gt;",C129)))</formula>
    </cfRule>
    <cfRule type="expression" priority="173" dxfId="0" stopIfTrue="1">
      <formula>NOT(ISERROR(SEARCH("&lt;合计&gt;",C129)))</formula>
    </cfRule>
    <cfRule type="expression" priority="172" dxfId="0" stopIfTrue="1">
      <formula>NOT(ISERROR(SEARCH("&lt;小计&gt;",C129)))</formula>
    </cfRule>
  </conditionalFormatting>
  <conditionalFormatting sqref="K129">
    <cfRule type="expression" priority="177" dxfId="1" stopIfTrue="1">
      <formula>NOT(ISERROR(SEARCH("&lt;总计&gt;",K129)))</formula>
    </cfRule>
    <cfRule type="expression" priority="176" dxfId="0" stopIfTrue="1">
      <formula>NOT(ISERROR(SEARCH("&lt;合计&gt;",K129)))</formula>
    </cfRule>
    <cfRule type="expression" priority="175" dxfId="0" stopIfTrue="1">
      <formula>NOT(ISERROR(SEARCH("&lt;小计&gt;",K129)))</formula>
    </cfRule>
  </conditionalFormatting>
  <conditionalFormatting sqref="A130">
    <cfRule type="expression" priority="159" dxfId="1" stopIfTrue="1">
      <formula>NOT(ISERROR(SEARCH("&lt;总计&gt;",A130)))</formula>
    </cfRule>
    <cfRule type="expression" priority="158" dxfId="0" stopIfTrue="1">
      <formula>NOT(ISERROR(SEARCH("&lt;合计&gt;",A130)))</formula>
    </cfRule>
    <cfRule type="expression" priority="157" dxfId="0" stopIfTrue="1">
      <formula>NOT(ISERROR(SEARCH("&lt;小计&gt;",A130)))</formula>
    </cfRule>
  </conditionalFormatting>
  <conditionalFormatting sqref="B130">
    <cfRule type="expression" priority="156" dxfId="1" stopIfTrue="1">
      <formula>NOT(ISERROR(SEARCH("&lt;总计&gt;",B130)))</formula>
    </cfRule>
    <cfRule type="expression" priority="155" dxfId="0" stopIfTrue="1">
      <formula>NOT(ISERROR(SEARCH("&lt;合计&gt;",B130)))</formula>
    </cfRule>
    <cfRule type="expression" priority="154" dxfId="0" stopIfTrue="1">
      <formula>NOT(ISERROR(SEARCH("&lt;小计&gt;",B130)))</formula>
    </cfRule>
  </conditionalFormatting>
  <conditionalFormatting sqref="C130:J130">
    <cfRule type="expression" priority="162" dxfId="1" stopIfTrue="1">
      <formula>NOT(ISERROR(SEARCH("&lt;总计&gt;",C130)))</formula>
    </cfRule>
    <cfRule type="expression" priority="161" dxfId="0" stopIfTrue="1">
      <formula>NOT(ISERROR(SEARCH("&lt;合计&gt;",C130)))</formula>
    </cfRule>
    <cfRule type="expression" priority="160" dxfId="0" stopIfTrue="1">
      <formula>NOT(ISERROR(SEARCH("&lt;小计&gt;",C130)))</formula>
    </cfRule>
  </conditionalFormatting>
  <conditionalFormatting sqref="K130">
    <cfRule type="expression" priority="165" dxfId="1" stopIfTrue="1">
      <formula>NOT(ISERROR(SEARCH("&lt;总计&gt;",K130)))</formula>
    </cfRule>
    <cfRule type="expression" priority="164" dxfId="0" stopIfTrue="1">
      <formula>NOT(ISERROR(SEARCH("&lt;合计&gt;",K130)))</formula>
    </cfRule>
    <cfRule type="expression" priority="163" dxfId="0" stopIfTrue="1">
      <formula>NOT(ISERROR(SEARCH("&lt;小计&gt;",K130)))</formula>
    </cfRule>
  </conditionalFormatting>
  <conditionalFormatting sqref="A131">
    <cfRule type="expression" priority="147" dxfId="1" stopIfTrue="1">
      <formula>NOT(ISERROR(SEARCH("&lt;总计&gt;",A131)))</formula>
    </cfRule>
    <cfRule type="expression" priority="146" dxfId="0" stopIfTrue="1">
      <formula>NOT(ISERROR(SEARCH("&lt;合计&gt;",A131)))</formula>
    </cfRule>
    <cfRule type="expression" priority="145" dxfId="0" stopIfTrue="1">
      <formula>NOT(ISERROR(SEARCH("&lt;小计&gt;",A131)))</formula>
    </cfRule>
  </conditionalFormatting>
  <conditionalFormatting sqref="B131">
    <cfRule type="expression" priority="144" dxfId="1" stopIfTrue="1">
      <formula>NOT(ISERROR(SEARCH("&lt;总计&gt;",B131)))</formula>
    </cfRule>
    <cfRule type="expression" priority="143" dxfId="0" stopIfTrue="1">
      <formula>NOT(ISERROR(SEARCH("&lt;合计&gt;",B131)))</formula>
    </cfRule>
    <cfRule type="expression" priority="142" dxfId="0" stopIfTrue="1">
      <formula>NOT(ISERROR(SEARCH("&lt;小计&gt;",B131)))</formula>
    </cfRule>
  </conditionalFormatting>
  <conditionalFormatting sqref="C131:J131">
    <cfRule type="expression" priority="150" dxfId="1" stopIfTrue="1">
      <formula>NOT(ISERROR(SEARCH("&lt;总计&gt;",C131)))</formula>
    </cfRule>
    <cfRule type="expression" priority="149" dxfId="0" stopIfTrue="1">
      <formula>NOT(ISERROR(SEARCH("&lt;合计&gt;",C131)))</formula>
    </cfRule>
    <cfRule type="expression" priority="148" dxfId="0" stopIfTrue="1">
      <formula>NOT(ISERROR(SEARCH("&lt;小计&gt;",C131)))</formula>
    </cfRule>
  </conditionalFormatting>
  <conditionalFormatting sqref="K131">
    <cfRule type="expression" priority="153" dxfId="1" stopIfTrue="1">
      <formula>NOT(ISERROR(SEARCH("&lt;总计&gt;",K131)))</formula>
    </cfRule>
    <cfRule type="expression" priority="152" dxfId="0" stopIfTrue="1">
      <formula>NOT(ISERROR(SEARCH("&lt;合计&gt;",K131)))</formula>
    </cfRule>
    <cfRule type="expression" priority="151" dxfId="0" stopIfTrue="1">
      <formula>NOT(ISERROR(SEARCH("&lt;小计&gt;",K131)))</formula>
    </cfRule>
  </conditionalFormatting>
  <conditionalFormatting sqref="A146:K146">
    <cfRule type="expression" priority="466" dxfId="0" stopIfTrue="1">
      <formula>NOT(ISERROR(SEARCH("&lt;小计&gt;",A146)))</formula>
    </cfRule>
    <cfRule type="expression" priority="467" dxfId="0" stopIfTrue="1">
      <formula>NOT(ISERROR(SEARCH("&lt;合计&gt;",A146)))</formula>
    </cfRule>
    <cfRule type="expression" priority="468" dxfId="1" stopIfTrue="1">
      <formula>NOT(ISERROR(SEARCH("&lt;总计&gt;",A146)))</formula>
    </cfRule>
  </conditionalFormatting>
  <conditionalFormatting sqref="B147:C147">
    <cfRule type="expression" priority="1102" dxfId="0" stopIfTrue="1">
      <formula>NOT(ISERROR(SEARCH("&lt;小计&gt;",B147)))</formula>
    </cfRule>
    <cfRule type="expression" priority="1103" dxfId="0" stopIfTrue="1">
      <formula>NOT(ISERROR(SEARCH("&lt;合计&gt;",B147)))</formula>
    </cfRule>
    <cfRule type="expression" priority="1104" dxfId="1" stopIfTrue="1">
      <formula>NOT(ISERROR(SEARCH("&lt;总计&gt;",B147)))</formula>
    </cfRule>
  </conditionalFormatting>
  <conditionalFormatting sqref="E147">
    <cfRule type="expression" priority="520" dxfId="0" stopIfTrue="1">
      <formula>NOT(ISERROR(SEARCH("&lt;小计&gt;",E147)))</formula>
    </cfRule>
    <cfRule type="expression" priority="521" dxfId="0" stopIfTrue="1">
      <formula>NOT(ISERROR(SEARCH("&lt;合计&gt;",E147)))</formula>
    </cfRule>
    <cfRule type="expression" priority="522" dxfId="1" stopIfTrue="1">
      <formula>NOT(ISERROR(SEARCH("&lt;总计&gt;",E147)))</formula>
    </cfRule>
  </conditionalFormatting>
  <conditionalFormatting sqref="F147">
    <cfRule type="expression" priority="1099" dxfId="0" stopIfTrue="1">
      <formula>NOT(ISERROR(SEARCH("&lt;小计&gt;",F147)))</formula>
    </cfRule>
    <cfRule type="expression" priority="1100" dxfId="0" stopIfTrue="1">
      <formula>NOT(ISERROR(SEARCH("&lt;合计&gt;",F147)))</formula>
    </cfRule>
    <cfRule type="expression" priority="1101" dxfId="1" stopIfTrue="1">
      <formula>NOT(ISERROR(SEARCH("&lt;总计&gt;",F147)))</formula>
    </cfRule>
  </conditionalFormatting>
  <conditionalFormatting sqref="A150:J150">
    <cfRule type="expression" priority="1138" dxfId="0" stopIfTrue="1">
      <formula>NOT(ISERROR(SEARCH("&lt;小计&gt;",A150)))</formula>
    </cfRule>
    <cfRule type="expression" priority="1139" dxfId="0" stopIfTrue="1">
      <formula>NOT(ISERROR(SEARCH("&lt;合计&gt;",A150)))</formula>
    </cfRule>
    <cfRule type="expression" priority="1140" dxfId="1" stopIfTrue="1">
      <formula>NOT(ISERROR(SEARCH("&lt;总计&gt;",A150)))</formula>
    </cfRule>
  </conditionalFormatting>
  <conditionalFormatting sqref="B151">
    <cfRule type="expression" priority="967" dxfId="0" stopIfTrue="1">
      <formula>NOT(ISERROR(SEARCH("&lt;小计&gt;",B151)))</formula>
    </cfRule>
    <cfRule type="expression" priority="968" dxfId="0" stopIfTrue="1">
      <formula>NOT(ISERROR(SEARCH("&lt;合计&gt;",B151)))</formula>
    </cfRule>
    <cfRule type="expression" priority="969" dxfId="1" stopIfTrue="1">
      <formula>NOT(ISERROR(SEARCH("&lt;总计&gt;",B151)))</formula>
    </cfRule>
  </conditionalFormatting>
  <conditionalFormatting sqref="B152">
    <cfRule type="expression" priority="958" dxfId="0" stopIfTrue="1">
      <formula>NOT(ISERROR(SEARCH("&lt;小计&gt;",B152)))</formula>
    </cfRule>
    <cfRule type="expression" priority="959" dxfId="0" stopIfTrue="1">
      <formula>NOT(ISERROR(SEARCH("&lt;合计&gt;",B152)))</formula>
    </cfRule>
    <cfRule type="expression" priority="960" dxfId="1" stopIfTrue="1">
      <formula>NOT(ISERROR(SEARCH("&lt;总计&gt;",B152)))</formula>
    </cfRule>
  </conditionalFormatting>
  <conditionalFormatting sqref="B153">
    <cfRule type="expression" priority="769" dxfId="0" stopIfTrue="1">
      <formula>NOT(ISERROR(SEARCH("&lt;小计&gt;",B153)))</formula>
    </cfRule>
    <cfRule type="expression" priority="770" dxfId="0" stopIfTrue="1">
      <formula>NOT(ISERROR(SEARCH("&lt;合计&gt;",B153)))</formula>
    </cfRule>
    <cfRule type="expression" priority="771" dxfId="1" stopIfTrue="1">
      <formula>NOT(ISERROR(SEARCH("&lt;总计&gt;",B153)))</formula>
    </cfRule>
  </conditionalFormatting>
  <conditionalFormatting sqref="B154">
    <cfRule type="expression" priority="760" dxfId="0" stopIfTrue="1">
      <formula>NOT(ISERROR(SEARCH("&lt;小计&gt;",B154)))</formula>
    </cfRule>
    <cfRule type="expression" priority="761" dxfId="0" stopIfTrue="1">
      <formula>NOT(ISERROR(SEARCH("&lt;合计&gt;",B154)))</formula>
    </cfRule>
    <cfRule type="expression" priority="762" dxfId="1" stopIfTrue="1">
      <formula>NOT(ISERROR(SEARCH("&lt;总计&gt;",B154)))</formula>
    </cfRule>
  </conditionalFormatting>
  <conditionalFormatting sqref="B155">
    <cfRule type="expression" priority="697" dxfId="0" stopIfTrue="1">
      <formula>NOT(ISERROR(SEARCH("&lt;小计&gt;",B155)))</formula>
    </cfRule>
    <cfRule type="expression" priority="698" dxfId="0" stopIfTrue="1">
      <formula>NOT(ISERROR(SEARCH("&lt;合计&gt;",B155)))</formula>
    </cfRule>
    <cfRule type="expression" priority="699" dxfId="1" stopIfTrue="1">
      <formula>NOT(ISERROR(SEARCH("&lt;总计&gt;",B155)))</formula>
    </cfRule>
  </conditionalFormatting>
  <conditionalFormatting sqref="B156">
    <cfRule type="expression" priority="688" dxfId="0" stopIfTrue="1">
      <formula>NOT(ISERROR(SEARCH("&lt;小计&gt;",B156)))</formula>
    </cfRule>
    <cfRule type="expression" priority="689" dxfId="0" stopIfTrue="1">
      <formula>NOT(ISERROR(SEARCH("&lt;合计&gt;",B156)))</formula>
    </cfRule>
    <cfRule type="expression" priority="690" dxfId="1" stopIfTrue="1">
      <formula>NOT(ISERROR(SEARCH("&lt;总计&gt;",B156)))</formula>
    </cfRule>
  </conditionalFormatting>
  <conditionalFormatting sqref="B157">
    <cfRule type="expression" priority="430" dxfId="0" stopIfTrue="1">
      <formula>NOT(ISERROR(SEARCH("&lt;小计&gt;",B157)))</formula>
    </cfRule>
    <cfRule type="expression" priority="431" dxfId="0" stopIfTrue="1">
      <formula>NOT(ISERROR(SEARCH("&lt;合计&gt;",B157)))</formula>
    </cfRule>
    <cfRule type="expression" priority="432" dxfId="1" stopIfTrue="1">
      <formula>NOT(ISERROR(SEARCH("&lt;总计&gt;",B157)))</formula>
    </cfRule>
  </conditionalFormatting>
  <conditionalFormatting sqref="K157">
    <cfRule type="expression" priority="436" dxfId="0" stopIfTrue="1">
      <formula>NOT(ISERROR(SEARCH("&lt;小计&gt;",K157)))</formula>
    </cfRule>
    <cfRule type="expression" priority="437" dxfId="0" stopIfTrue="1">
      <formula>NOT(ISERROR(SEARCH("&lt;合计&gt;",K157)))</formula>
    </cfRule>
    <cfRule type="expression" priority="438" dxfId="1" stopIfTrue="1">
      <formula>NOT(ISERROR(SEARCH("&lt;总计&gt;",K157)))</formula>
    </cfRule>
  </conditionalFormatting>
  <conditionalFormatting sqref="B158">
    <cfRule type="expression" priority="135" dxfId="1" stopIfTrue="1">
      <formula>NOT(ISERROR(SEARCH("&lt;总计&gt;",B158)))</formula>
    </cfRule>
    <cfRule type="expression" priority="134" dxfId="0" stopIfTrue="1">
      <formula>NOT(ISERROR(SEARCH("&lt;合计&gt;",B158)))</formula>
    </cfRule>
    <cfRule type="expression" priority="133" dxfId="0" stopIfTrue="1">
      <formula>NOT(ISERROR(SEARCH("&lt;小计&gt;",B158)))</formula>
    </cfRule>
  </conditionalFormatting>
  <conditionalFormatting sqref="K158">
    <cfRule type="expression" priority="141" dxfId="1" stopIfTrue="1">
      <formula>NOT(ISERROR(SEARCH("&lt;总计&gt;",K158)))</formula>
    </cfRule>
    <cfRule type="expression" priority="140" dxfId="0" stopIfTrue="1">
      <formula>NOT(ISERROR(SEARCH("&lt;合计&gt;",K158)))</formula>
    </cfRule>
    <cfRule type="expression" priority="139" dxfId="0" stopIfTrue="1">
      <formula>NOT(ISERROR(SEARCH("&lt;小计&gt;",K158)))</formula>
    </cfRule>
  </conditionalFormatting>
  <conditionalFormatting sqref="B159">
    <cfRule type="expression" priority="123" dxfId="1" stopIfTrue="1">
      <formula>NOT(ISERROR(SEARCH("&lt;总计&gt;",B159)))</formula>
    </cfRule>
    <cfRule type="expression" priority="122" dxfId="0" stopIfTrue="1">
      <formula>NOT(ISERROR(SEARCH("&lt;合计&gt;",B159)))</formula>
    </cfRule>
    <cfRule type="expression" priority="121" dxfId="0" stopIfTrue="1">
      <formula>NOT(ISERROR(SEARCH("&lt;小计&gt;",B159)))</formula>
    </cfRule>
  </conditionalFormatting>
  <conditionalFormatting sqref="C159">
    <cfRule type="expression" priority="132" dxfId="1" stopIfTrue="1">
      <formula>NOT(ISERROR(SEARCH("&lt;总计&gt;",C159)))</formula>
    </cfRule>
    <cfRule type="expression" priority="131" dxfId="0" stopIfTrue="1">
      <formula>NOT(ISERROR(SEARCH("&lt;合计&gt;",C159)))</formula>
    </cfRule>
    <cfRule type="expression" priority="130" dxfId="0" stopIfTrue="1">
      <formula>NOT(ISERROR(SEARCH("&lt;小计&gt;",C159)))</formula>
    </cfRule>
  </conditionalFormatting>
  <conditionalFormatting sqref="K159">
    <cfRule type="expression" priority="129" dxfId="1" stopIfTrue="1">
      <formula>NOT(ISERROR(SEARCH("&lt;总计&gt;",K159)))</formula>
    </cfRule>
    <cfRule type="expression" priority="128" dxfId="0" stopIfTrue="1">
      <formula>NOT(ISERROR(SEARCH("&lt;合计&gt;",K159)))</formula>
    </cfRule>
    <cfRule type="expression" priority="127" dxfId="0" stopIfTrue="1">
      <formula>NOT(ISERROR(SEARCH("&lt;小计&gt;",K159)))</formula>
    </cfRule>
  </conditionalFormatting>
  <conditionalFormatting sqref="A160">
    <cfRule type="expression" priority="114" dxfId="1" stopIfTrue="1">
      <formula>NOT(ISERROR(SEARCH("&lt;总计&gt;",A160)))</formula>
    </cfRule>
    <cfRule type="expression" priority="113" dxfId="0" stopIfTrue="1">
      <formula>NOT(ISERROR(SEARCH("&lt;合计&gt;",A160)))</formula>
    </cfRule>
    <cfRule type="expression" priority="112" dxfId="0" stopIfTrue="1">
      <formula>NOT(ISERROR(SEARCH("&lt;小计&gt;",A160)))</formula>
    </cfRule>
  </conditionalFormatting>
  <conditionalFormatting sqref="B160">
    <cfRule type="expression" priority="111" dxfId="1" stopIfTrue="1">
      <formula>NOT(ISERROR(SEARCH("&lt;总计&gt;",B160)))</formula>
    </cfRule>
    <cfRule type="expression" priority="110" dxfId="0" stopIfTrue="1">
      <formula>NOT(ISERROR(SEARCH("&lt;合计&gt;",B160)))</formula>
    </cfRule>
    <cfRule type="expression" priority="109" dxfId="0" stopIfTrue="1">
      <formula>NOT(ISERROR(SEARCH("&lt;小计&gt;",B160)))</formula>
    </cfRule>
  </conditionalFormatting>
  <conditionalFormatting sqref="C160:J160">
    <cfRule type="expression" priority="117" dxfId="1" stopIfTrue="1">
      <formula>NOT(ISERROR(SEARCH("&lt;总计&gt;",C160)))</formula>
    </cfRule>
    <cfRule type="expression" priority="116" dxfId="0" stopIfTrue="1">
      <formula>NOT(ISERROR(SEARCH("&lt;合计&gt;",C160)))</formula>
    </cfRule>
    <cfRule type="expression" priority="115" dxfId="0" stopIfTrue="1">
      <formula>NOT(ISERROR(SEARCH("&lt;小计&gt;",C160)))</formula>
    </cfRule>
  </conditionalFormatting>
  <conditionalFormatting sqref="K160">
    <cfRule type="expression" priority="120" dxfId="1" stopIfTrue="1">
      <formula>NOT(ISERROR(SEARCH("&lt;总计&gt;",K160)))</formula>
    </cfRule>
    <cfRule type="expression" priority="119" dxfId="0" stopIfTrue="1">
      <formula>NOT(ISERROR(SEARCH("&lt;合计&gt;",K160)))</formula>
    </cfRule>
    <cfRule type="expression" priority="118" dxfId="0" stopIfTrue="1">
      <formula>NOT(ISERROR(SEARCH("&lt;小计&gt;",K160)))</formula>
    </cfRule>
  </conditionalFormatting>
  <conditionalFormatting sqref="B167:C167">
    <cfRule type="expression" priority="1075" dxfId="0" stopIfTrue="1">
      <formula>NOT(ISERROR(SEARCH("&lt;小计&gt;",B167)))</formula>
    </cfRule>
    <cfRule type="expression" priority="1076" dxfId="0" stopIfTrue="1">
      <formula>NOT(ISERROR(SEARCH("&lt;合计&gt;",B167)))</formula>
    </cfRule>
    <cfRule type="expression" priority="1077" dxfId="1" stopIfTrue="1">
      <formula>NOT(ISERROR(SEARCH("&lt;总计&gt;",B167)))</formula>
    </cfRule>
  </conditionalFormatting>
  <conditionalFormatting sqref="E167">
    <cfRule type="expression" priority="505" dxfId="0" stopIfTrue="1">
      <formula>NOT(ISERROR(SEARCH("&lt;小计&gt;",E167)))</formula>
    </cfRule>
    <cfRule type="expression" priority="506" dxfId="0" stopIfTrue="1">
      <formula>NOT(ISERROR(SEARCH("&lt;合计&gt;",E167)))</formula>
    </cfRule>
    <cfRule type="expression" priority="507" dxfId="1" stopIfTrue="1">
      <formula>NOT(ISERROR(SEARCH("&lt;总计&gt;",E167)))</formula>
    </cfRule>
  </conditionalFormatting>
  <conditionalFormatting sqref="F167">
    <cfRule type="expression" priority="1072" dxfId="0" stopIfTrue="1">
      <formula>NOT(ISERROR(SEARCH("&lt;小计&gt;",F167)))</formula>
    </cfRule>
    <cfRule type="expression" priority="1073" dxfId="0" stopIfTrue="1">
      <formula>NOT(ISERROR(SEARCH("&lt;合计&gt;",F167)))</formula>
    </cfRule>
    <cfRule type="expression" priority="1074" dxfId="1" stopIfTrue="1">
      <formula>NOT(ISERROR(SEARCH("&lt;总计&gt;",F167)))</formula>
    </cfRule>
  </conditionalFormatting>
  <conditionalFormatting sqref="B168:C168">
    <cfRule type="expression" priority="1039" dxfId="0" stopIfTrue="1">
      <formula>NOT(ISERROR(SEARCH("&lt;小计&gt;",B168)))</formula>
    </cfRule>
    <cfRule type="expression" priority="1040" dxfId="0" stopIfTrue="1">
      <formula>NOT(ISERROR(SEARCH("&lt;合计&gt;",B168)))</formula>
    </cfRule>
    <cfRule type="expression" priority="1041" dxfId="1" stopIfTrue="1">
      <formula>NOT(ISERROR(SEARCH("&lt;总计&gt;",B168)))</formula>
    </cfRule>
  </conditionalFormatting>
  <conditionalFormatting sqref="E168">
    <cfRule type="expression" priority="514" dxfId="0" stopIfTrue="1">
      <formula>NOT(ISERROR(SEARCH("&lt;小计&gt;",E168)))</formula>
    </cfRule>
    <cfRule type="expression" priority="515" dxfId="0" stopIfTrue="1">
      <formula>NOT(ISERROR(SEARCH("&lt;合计&gt;",E168)))</formula>
    </cfRule>
    <cfRule type="expression" priority="516" dxfId="1" stopIfTrue="1">
      <formula>NOT(ISERROR(SEARCH("&lt;总计&gt;",E168)))</formula>
    </cfRule>
  </conditionalFormatting>
  <conditionalFormatting sqref="F168">
    <cfRule type="expression" priority="1036" dxfId="0" stopIfTrue="1">
      <formula>NOT(ISERROR(SEARCH("&lt;小计&gt;",F168)))</formula>
    </cfRule>
    <cfRule type="expression" priority="1037" dxfId="0" stopIfTrue="1">
      <formula>NOT(ISERROR(SEARCH("&lt;合计&gt;",F168)))</formula>
    </cfRule>
    <cfRule type="expression" priority="1038" dxfId="1" stopIfTrue="1">
      <formula>NOT(ISERROR(SEARCH("&lt;总计&gt;",F168)))</formula>
    </cfRule>
  </conditionalFormatting>
  <conditionalFormatting sqref="A171:J171">
    <cfRule type="expression" priority="1135" dxfId="0" stopIfTrue="1">
      <formula>NOT(ISERROR(SEARCH("&lt;小计&gt;",A171)))</formula>
    </cfRule>
    <cfRule type="expression" priority="1136" dxfId="0" stopIfTrue="1">
      <formula>NOT(ISERROR(SEARCH("&lt;合计&gt;",A171)))</formula>
    </cfRule>
    <cfRule type="expression" priority="1137" dxfId="1" stopIfTrue="1">
      <formula>NOT(ISERROR(SEARCH("&lt;总计&gt;",A171)))</formula>
    </cfRule>
  </conditionalFormatting>
  <conditionalFormatting sqref="B172">
    <cfRule type="expression" priority="949" dxfId="0" stopIfTrue="1">
      <formula>NOT(ISERROR(SEARCH("&lt;小计&gt;",B172)))</formula>
    </cfRule>
    <cfRule type="expression" priority="950" dxfId="0" stopIfTrue="1">
      <formula>NOT(ISERROR(SEARCH("&lt;合计&gt;",B172)))</formula>
    </cfRule>
    <cfRule type="expression" priority="951" dxfId="1" stopIfTrue="1">
      <formula>NOT(ISERROR(SEARCH("&lt;总计&gt;",B172)))</formula>
    </cfRule>
  </conditionalFormatting>
  <conditionalFormatting sqref="B173">
    <cfRule type="expression" priority="940" dxfId="0" stopIfTrue="1">
      <formula>NOT(ISERROR(SEARCH("&lt;小计&gt;",B173)))</formula>
    </cfRule>
    <cfRule type="expression" priority="941" dxfId="0" stopIfTrue="1">
      <formula>NOT(ISERROR(SEARCH("&lt;合计&gt;",B173)))</formula>
    </cfRule>
    <cfRule type="expression" priority="942" dxfId="1" stopIfTrue="1">
      <formula>NOT(ISERROR(SEARCH("&lt;总计&gt;",B173)))</formula>
    </cfRule>
  </conditionalFormatting>
  <conditionalFormatting sqref="B174">
    <cfRule type="expression" priority="913" dxfId="0" stopIfTrue="1">
      <formula>NOT(ISERROR(SEARCH("&lt;小计&gt;",B174)))</formula>
    </cfRule>
    <cfRule type="expression" priority="914" dxfId="0" stopIfTrue="1">
      <formula>NOT(ISERROR(SEARCH("&lt;合计&gt;",B174)))</formula>
    </cfRule>
    <cfRule type="expression" priority="915" dxfId="1" stopIfTrue="1">
      <formula>NOT(ISERROR(SEARCH("&lt;总计&gt;",B174)))</formula>
    </cfRule>
  </conditionalFormatting>
  <conditionalFormatting sqref="B175">
    <cfRule type="expression" priority="643" dxfId="0" stopIfTrue="1">
      <formula>NOT(ISERROR(SEARCH("&lt;小计&gt;",B175)))</formula>
    </cfRule>
    <cfRule type="expression" priority="644" dxfId="0" stopIfTrue="1">
      <formula>NOT(ISERROR(SEARCH("&lt;合计&gt;",B175)))</formula>
    </cfRule>
    <cfRule type="expression" priority="645" dxfId="1" stopIfTrue="1">
      <formula>NOT(ISERROR(SEARCH("&lt;总计&gt;",B175)))</formula>
    </cfRule>
  </conditionalFormatting>
  <conditionalFormatting sqref="B176">
    <cfRule type="expression" priority="634" dxfId="0" stopIfTrue="1">
      <formula>NOT(ISERROR(SEARCH("&lt;小计&gt;",B176)))</formula>
    </cfRule>
    <cfRule type="expression" priority="635" dxfId="0" stopIfTrue="1">
      <formula>NOT(ISERROR(SEARCH("&lt;合计&gt;",B176)))</formula>
    </cfRule>
    <cfRule type="expression" priority="636" dxfId="1" stopIfTrue="1">
      <formula>NOT(ISERROR(SEARCH("&lt;总计&gt;",B176)))</formula>
    </cfRule>
  </conditionalFormatting>
  <conditionalFormatting sqref="B177">
    <cfRule type="expression" priority="562" dxfId="0" stopIfTrue="1">
      <formula>NOT(ISERROR(SEARCH("&lt;小计&gt;",B177)))</formula>
    </cfRule>
    <cfRule type="expression" priority="563" dxfId="0" stopIfTrue="1">
      <formula>NOT(ISERROR(SEARCH("&lt;合计&gt;",B177)))</formula>
    </cfRule>
    <cfRule type="expression" priority="564" dxfId="1" stopIfTrue="1">
      <formula>NOT(ISERROR(SEARCH("&lt;总计&gt;",B177)))</formula>
    </cfRule>
  </conditionalFormatting>
  <conditionalFormatting sqref="B178">
    <cfRule type="expression" priority="421" dxfId="0" stopIfTrue="1">
      <formula>NOT(ISERROR(SEARCH("&lt;小计&gt;",B178)))</formula>
    </cfRule>
    <cfRule type="expression" priority="422" dxfId="0" stopIfTrue="1">
      <formula>NOT(ISERROR(SEARCH("&lt;合计&gt;",B178)))</formula>
    </cfRule>
    <cfRule type="expression" priority="423" dxfId="1" stopIfTrue="1">
      <formula>NOT(ISERROR(SEARCH("&lt;总计&gt;",B178)))</formula>
    </cfRule>
  </conditionalFormatting>
  <conditionalFormatting sqref="K178">
    <cfRule type="expression" priority="427" dxfId="0" stopIfTrue="1">
      <formula>NOT(ISERROR(SEARCH("&lt;小计&gt;",K178)))</formula>
    </cfRule>
    <cfRule type="expression" priority="428" dxfId="0" stopIfTrue="1">
      <formula>NOT(ISERROR(SEARCH("&lt;合计&gt;",K178)))</formula>
    </cfRule>
    <cfRule type="expression" priority="429" dxfId="1" stopIfTrue="1">
      <formula>NOT(ISERROR(SEARCH("&lt;总计&gt;",K178)))</formula>
    </cfRule>
  </conditionalFormatting>
  <conditionalFormatting sqref="B179">
    <cfRule type="expression" priority="102" dxfId="1" stopIfTrue="1">
      <formula>NOT(ISERROR(SEARCH("&lt;总计&gt;",B179)))</formula>
    </cfRule>
    <cfRule type="expression" priority="101" dxfId="0" stopIfTrue="1">
      <formula>NOT(ISERROR(SEARCH("&lt;合计&gt;",B179)))</formula>
    </cfRule>
    <cfRule type="expression" priority="100" dxfId="0" stopIfTrue="1">
      <formula>NOT(ISERROR(SEARCH("&lt;小计&gt;",B179)))</formula>
    </cfRule>
  </conditionalFormatting>
  <conditionalFormatting sqref="K179">
    <cfRule type="expression" priority="108" dxfId="1" stopIfTrue="1">
      <formula>NOT(ISERROR(SEARCH("&lt;总计&gt;",K179)))</formula>
    </cfRule>
    <cfRule type="expression" priority="107" dxfId="0" stopIfTrue="1">
      <formula>NOT(ISERROR(SEARCH("&lt;合计&gt;",K179)))</formula>
    </cfRule>
    <cfRule type="expression" priority="106" dxfId="0" stopIfTrue="1">
      <formula>NOT(ISERROR(SEARCH("&lt;小计&gt;",K179)))</formula>
    </cfRule>
  </conditionalFormatting>
  <conditionalFormatting sqref="B180">
    <cfRule type="expression" priority="93" dxfId="1" stopIfTrue="1">
      <formula>NOT(ISERROR(SEARCH("&lt;总计&gt;",B180)))</formula>
    </cfRule>
    <cfRule type="expression" priority="92" dxfId="0" stopIfTrue="1">
      <formula>NOT(ISERROR(SEARCH("&lt;合计&gt;",B180)))</formula>
    </cfRule>
    <cfRule type="expression" priority="91" dxfId="0" stopIfTrue="1">
      <formula>NOT(ISERROR(SEARCH("&lt;小计&gt;",B180)))</formula>
    </cfRule>
  </conditionalFormatting>
  <conditionalFormatting sqref="K180">
    <cfRule type="expression" priority="99" dxfId="1" stopIfTrue="1">
      <formula>NOT(ISERROR(SEARCH("&lt;总计&gt;",K180)))</formula>
    </cfRule>
    <cfRule type="expression" priority="98" dxfId="0" stopIfTrue="1">
      <formula>NOT(ISERROR(SEARCH("&lt;合计&gt;",K180)))</formula>
    </cfRule>
    <cfRule type="expression" priority="97" dxfId="0" stopIfTrue="1">
      <formula>NOT(ISERROR(SEARCH("&lt;小计&gt;",K180)))</formula>
    </cfRule>
  </conditionalFormatting>
  <conditionalFormatting sqref="B181">
    <cfRule type="expression" priority="84" dxfId="1" stopIfTrue="1">
      <formula>NOT(ISERROR(SEARCH("&lt;总计&gt;",B181)))</formula>
    </cfRule>
    <cfRule type="expression" priority="83" dxfId="0" stopIfTrue="1">
      <formula>NOT(ISERROR(SEARCH("&lt;合计&gt;",B181)))</formula>
    </cfRule>
    <cfRule type="expression" priority="82" dxfId="0" stopIfTrue="1">
      <formula>NOT(ISERROR(SEARCH("&lt;小计&gt;",B181)))</formula>
    </cfRule>
  </conditionalFormatting>
  <conditionalFormatting sqref="K181">
    <cfRule type="expression" priority="90" dxfId="1" stopIfTrue="1">
      <formula>NOT(ISERROR(SEARCH("&lt;总计&gt;",K181)))</formula>
    </cfRule>
    <cfRule type="expression" priority="89" dxfId="0" stopIfTrue="1">
      <formula>NOT(ISERROR(SEARCH("&lt;合计&gt;",K181)))</formula>
    </cfRule>
    <cfRule type="expression" priority="88" dxfId="0" stopIfTrue="1">
      <formula>NOT(ISERROR(SEARCH("&lt;小计&gt;",K181)))</formula>
    </cfRule>
  </conditionalFormatting>
  <conditionalFormatting sqref="B182">
    <cfRule type="expression" priority="75" dxfId="1" stopIfTrue="1">
      <formula>NOT(ISERROR(SEARCH("&lt;总计&gt;",B182)))</formula>
    </cfRule>
    <cfRule type="expression" priority="74" dxfId="0" stopIfTrue="1">
      <formula>NOT(ISERROR(SEARCH("&lt;合计&gt;",B182)))</formula>
    </cfRule>
    <cfRule type="expression" priority="73" dxfId="0" stopIfTrue="1">
      <formula>NOT(ISERROR(SEARCH("&lt;小计&gt;",B182)))</formula>
    </cfRule>
  </conditionalFormatting>
  <conditionalFormatting sqref="K182">
    <cfRule type="expression" priority="81" dxfId="1" stopIfTrue="1">
      <formula>NOT(ISERROR(SEARCH("&lt;总计&gt;",K182)))</formula>
    </cfRule>
    <cfRule type="expression" priority="80" dxfId="0" stopIfTrue="1">
      <formula>NOT(ISERROR(SEARCH("&lt;合计&gt;",K182)))</formula>
    </cfRule>
    <cfRule type="expression" priority="79" dxfId="0" stopIfTrue="1">
      <formula>NOT(ISERROR(SEARCH("&lt;小计&gt;",K182)))</formula>
    </cfRule>
  </conditionalFormatting>
  <conditionalFormatting sqref="A183">
    <cfRule type="expression" priority="63" dxfId="1" stopIfTrue="1">
      <formula>NOT(ISERROR(SEARCH("&lt;总计&gt;",A183)))</formula>
    </cfRule>
    <cfRule type="expression" priority="62" dxfId="0" stopIfTrue="1">
      <formula>NOT(ISERROR(SEARCH("&lt;合计&gt;",A183)))</formula>
    </cfRule>
    <cfRule type="expression" priority="61" dxfId="0" stopIfTrue="1">
      <formula>NOT(ISERROR(SEARCH("&lt;小计&gt;",A183)))</formula>
    </cfRule>
  </conditionalFormatting>
  <conditionalFormatting sqref="B183">
    <cfRule type="expression" priority="66" dxfId="1" stopIfTrue="1">
      <formula>NOT(ISERROR(SEARCH("&lt;总计&gt;",B183)))</formula>
    </cfRule>
    <cfRule type="expression" priority="65" dxfId="0" stopIfTrue="1">
      <formula>NOT(ISERROR(SEARCH("&lt;合计&gt;",B183)))</formula>
    </cfRule>
    <cfRule type="expression" priority="64" dxfId="0" stopIfTrue="1">
      <formula>NOT(ISERROR(SEARCH("&lt;小计&gt;",B183)))</formula>
    </cfRule>
  </conditionalFormatting>
  <conditionalFormatting sqref="C183:J183">
    <cfRule type="expression" priority="69" dxfId="1" stopIfTrue="1">
      <formula>NOT(ISERROR(SEARCH("&lt;总计&gt;",C183)))</formula>
    </cfRule>
    <cfRule type="expression" priority="68" dxfId="0" stopIfTrue="1">
      <formula>NOT(ISERROR(SEARCH("&lt;合计&gt;",C183)))</formula>
    </cfRule>
    <cfRule type="expression" priority="67" dxfId="0" stopIfTrue="1">
      <formula>NOT(ISERROR(SEARCH("&lt;小计&gt;",C183)))</formula>
    </cfRule>
  </conditionalFormatting>
  <conditionalFormatting sqref="K183">
    <cfRule type="expression" priority="72" dxfId="1" stopIfTrue="1">
      <formula>NOT(ISERROR(SEARCH("&lt;总计&gt;",K183)))</formula>
    </cfRule>
    <cfRule type="expression" priority="71" dxfId="0" stopIfTrue="1">
      <formula>NOT(ISERROR(SEARCH("&lt;合计&gt;",K183)))</formula>
    </cfRule>
    <cfRule type="expression" priority="70" dxfId="0" stopIfTrue="1">
      <formula>NOT(ISERROR(SEARCH("&lt;小计&gt;",K183)))</formula>
    </cfRule>
  </conditionalFormatting>
  <conditionalFormatting sqref="A184">
    <cfRule type="expression" priority="54" dxfId="1" stopIfTrue="1">
      <formula>NOT(ISERROR(SEARCH("&lt;总计&gt;",A184)))</formula>
    </cfRule>
    <cfRule type="expression" priority="53" dxfId="0" stopIfTrue="1">
      <formula>NOT(ISERROR(SEARCH("&lt;合计&gt;",A184)))</formula>
    </cfRule>
    <cfRule type="expression" priority="52" dxfId="0" stopIfTrue="1">
      <formula>NOT(ISERROR(SEARCH("&lt;小计&gt;",A184)))</formula>
    </cfRule>
  </conditionalFormatting>
  <conditionalFormatting sqref="B184">
    <cfRule type="expression" priority="51" dxfId="1" stopIfTrue="1">
      <formula>NOT(ISERROR(SEARCH("&lt;总计&gt;",B184)))</formula>
    </cfRule>
    <cfRule type="expression" priority="50" dxfId="0" stopIfTrue="1">
      <formula>NOT(ISERROR(SEARCH("&lt;合计&gt;",B184)))</formula>
    </cfRule>
    <cfRule type="expression" priority="49" dxfId="0" stopIfTrue="1">
      <formula>NOT(ISERROR(SEARCH("&lt;小计&gt;",B184)))</formula>
    </cfRule>
  </conditionalFormatting>
  <conditionalFormatting sqref="C184:J184">
    <cfRule type="expression" priority="57" dxfId="1" stopIfTrue="1">
      <formula>NOT(ISERROR(SEARCH("&lt;总计&gt;",C184)))</formula>
    </cfRule>
    <cfRule type="expression" priority="56" dxfId="0" stopIfTrue="1">
      <formula>NOT(ISERROR(SEARCH("&lt;合计&gt;",C184)))</formula>
    </cfRule>
    <cfRule type="expression" priority="55" dxfId="0" stopIfTrue="1">
      <formula>NOT(ISERROR(SEARCH("&lt;小计&gt;",C184)))</formula>
    </cfRule>
  </conditionalFormatting>
  <conditionalFormatting sqref="K184">
    <cfRule type="expression" priority="60" dxfId="1" stopIfTrue="1">
      <formula>NOT(ISERROR(SEARCH("&lt;总计&gt;",K184)))</formula>
    </cfRule>
    <cfRule type="expression" priority="59" dxfId="0" stopIfTrue="1">
      <formula>NOT(ISERROR(SEARCH("&lt;合计&gt;",K184)))</formula>
    </cfRule>
    <cfRule type="expression" priority="58" dxfId="0" stopIfTrue="1">
      <formula>NOT(ISERROR(SEARCH("&lt;小计&gt;",K184)))</formula>
    </cfRule>
  </conditionalFormatting>
  <conditionalFormatting sqref="E187">
    <cfRule type="expression" priority="529" dxfId="0" stopIfTrue="1">
      <formula>NOT(ISERROR(SEARCH("&lt;小计&gt;",E187)))</formula>
    </cfRule>
    <cfRule type="expression" priority="530" dxfId="0" stopIfTrue="1">
      <formula>NOT(ISERROR(SEARCH("&lt;合计&gt;",E187)))</formula>
    </cfRule>
    <cfRule type="expression" priority="531" dxfId="1" stopIfTrue="1">
      <formula>NOT(ISERROR(SEARCH("&lt;总计&gt;",E187)))</formula>
    </cfRule>
  </conditionalFormatting>
  <conditionalFormatting sqref="E188">
    <cfRule type="expression" priority="526" dxfId="0" stopIfTrue="1">
      <formula>NOT(ISERROR(SEARCH("&lt;小计&gt;",E188)))</formula>
    </cfRule>
    <cfRule type="expression" priority="527" dxfId="0" stopIfTrue="1">
      <formula>NOT(ISERROR(SEARCH("&lt;合计&gt;",E188)))</formula>
    </cfRule>
    <cfRule type="expression" priority="528" dxfId="1" stopIfTrue="1">
      <formula>NOT(ISERROR(SEARCH("&lt;总计&gt;",E188)))</formula>
    </cfRule>
  </conditionalFormatting>
  <conditionalFormatting sqref="B199:C199">
    <cfRule type="expression" priority="1111" dxfId="0" stopIfTrue="1">
      <formula>NOT(ISERROR(SEARCH("&lt;小计&gt;",B199)))</formula>
    </cfRule>
    <cfRule type="expression" priority="1112" dxfId="0" stopIfTrue="1">
      <formula>NOT(ISERROR(SEARCH("&lt;合计&gt;",B199)))</formula>
    </cfRule>
    <cfRule type="expression" priority="1113" dxfId="1" stopIfTrue="1">
      <formula>NOT(ISERROR(SEARCH("&lt;总计&gt;",B199)))</formula>
    </cfRule>
  </conditionalFormatting>
  <conditionalFormatting sqref="E199">
    <cfRule type="expression" priority="517" dxfId="0" stopIfTrue="1">
      <formula>NOT(ISERROR(SEARCH("&lt;小计&gt;",E199)))</formula>
    </cfRule>
    <cfRule type="expression" priority="518" dxfId="0" stopIfTrue="1">
      <formula>NOT(ISERROR(SEARCH("&lt;合计&gt;",E199)))</formula>
    </cfRule>
    <cfRule type="expression" priority="519" dxfId="1" stopIfTrue="1">
      <formula>NOT(ISERROR(SEARCH("&lt;总计&gt;",E199)))</formula>
    </cfRule>
  </conditionalFormatting>
  <conditionalFormatting sqref="F199">
    <cfRule type="expression" priority="1108" dxfId="0" stopIfTrue="1">
      <formula>NOT(ISERROR(SEARCH("&lt;小计&gt;",F199)))</formula>
    </cfRule>
    <cfRule type="expression" priority="1109" dxfId="0" stopIfTrue="1">
      <formula>NOT(ISERROR(SEARCH("&lt;合计&gt;",F199)))</formula>
    </cfRule>
    <cfRule type="expression" priority="1110" dxfId="1" stopIfTrue="1">
      <formula>NOT(ISERROR(SEARCH("&lt;总计&gt;",F199)))</formula>
    </cfRule>
  </conditionalFormatting>
  <conditionalFormatting sqref="B200:C200">
    <cfRule type="expression" priority="1066" dxfId="0" stopIfTrue="1">
      <formula>NOT(ISERROR(SEARCH("&lt;小计&gt;",B200)))</formula>
    </cfRule>
    <cfRule type="expression" priority="1067" dxfId="0" stopIfTrue="1">
      <formula>NOT(ISERROR(SEARCH("&lt;合计&gt;",B200)))</formula>
    </cfRule>
    <cfRule type="expression" priority="1068" dxfId="1" stopIfTrue="1">
      <formula>NOT(ISERROR(SEARCH("&lt;总计&gt;",B200)))</formula>
    </cfRule>
  </conditionalFormatting>
  <conditionalFormatting sqref="E200">
    <cfRule type="expression" priority="502" dxfId="0" stopIfTrue="1">
      <formula>NOT(ISERROR(SEARCH("&lt;小计&gt;",E200)))</formula>
    </cfRule>
    <cfRule type="expression" priority="503" dxfId="0" stopIfTrue="1">
      <formula>NOT(ISERROR(SEARCH("&lt;合计&gt;",E200)))</formula>
    </cfRule>
    <cfRule type="expression" priority="504" dxfId="1" stopIfTrue="1">
      <formula>NOT(ISERROR(SEARCH("&lt;总计&gt;",E200)))</formula>
    </cfRule>
  </conditionalFormatting>
  <conditionalFormatting sqref="F200">
    <cfRule type="expression" priority="1063" dxfId="0" stopIfTrue="1">
      <formula>NOT(ISERROR(SEARCH("&lt;小计&gt;",F200)))</formula>
    </cfRule>
    <cfRule type="expression" priority="1064" dxfId="0" stopIfTrue="1">
      <formula>NOT(ISERROR(SEARCH("&lt;合计&gt;",F200)))</formula>
    </cfRule>
    <cfRule type="expression" priority="1065" dxfId="1" stopIfTrue="1">
      <formula>NOT(ISERROR(SEARCH("&lt;总计&gt;",F200)))</formula>
    </cfRule>
  </conditionalFormatting>
  <conditionalFormatting sqref="A203:J203">
    <cfRule type="expression" priority="1054" dxfId="0" stopIfTrue="1">
      <formula>NOT(ISERROR(SEARCH("&lt;小计&gt;",A203)))</formula>
    </cfRule>
    <cfRule type="expression" priority="1055" dxfId="0" stopIfTrue="1">
      <formula>NOT(ISERROR(SEARCH("&lt;合计&gt;",A203)))</formula>
    </cfRule>
    <cfRule type="expression" priority="1056" dxfId="1" stopIfTrue="1">
      <formula>NOT(ISERROR(SEARCH("&lt;总计&gt;",A203)))</formula>
    </cfRule>
  </conditionalFormatting>
  <conditionalFormatting sqref="B204">
    <cfRule type="expression" priority="931" dxfId="0" stopIfTrue="1">
      <formula>NOT(ISERROR(SEARCH("&lt;小计&gt;",B204)))</formula>
    </cfRule>
    <cfRule type="expression" priority="932" dxfId="0" stopIfTrue="1">
      <formula>NOT(ISERROR(SEARCH("&lt;合计&gt;",B204)))</formula>
    </cfRule>
    <cfRule type="expression" priority="933" dxfId="1" stopIfTrue="1">
      <formula>NOT(ISERROR(SEARCH("&lt;总计&gt;",B204)))</formula>
    </cfRule>
  </conditionalFormatting>
  <conditionalFormatting sqref="B205">
    <cfRule type="expression" priority="922" dxfId="0" stopIfTrue="1">
      <formula>NOT(ISERROR(SEARCH("&lt;小计&gt;",B205)))</formula>
    </cfRule>
    <cfRule type="expression" priority="923" dxfId="0" stopIfTrue="1">
      <formula>NOT(ISERROR(SEARCH("&lt;合计&gt;",B205)))</formula>
    </cfRule>
    <cfRule type="expression" priority="924" dxfId="1" stopIfTrue="1">
      <formula>NOT(ISERROR(SEARCH("&lt;总计&gt;",B205)))</formula>
    </cfRule>
  </conditionalFormatting>
  <conditionalFormatting sqref="B206">
    <cfRule type="expression" priority="868" dxfId="0" stopIfTrue="1">
      <formula>NOT(ISERROR(SEARCH("&lt;小计&gt;",B206)))</formula>
    </cfRule>
    <cfRule type="expression" priority="869" dxfId="0" stopIfTrue="1">
      <formula>NOT(ISERROR(SEARCH("&lt;合计&gt;",B206)))</formula>
    </cfRule>
    <cfRule type="expression" priority="870" dxfId="1" stopIfTrue="1">
      <formula>NOT(ISERROR(SEARCH("&lt;总计&gt;",B206)))</formula>
    </cfRule>
  </conditionalFormatting>
  <conditionalFormatting sqref="B207">
    <cfRule type="expression" priority="625" dxfId="0" stopIfTrue="1">
      <formula>NOT(ISERROR(SEARCH("&lt;小计&gt;",B207)))</formula>
    </cfRule>
    <cfRule type="expression" priority="626" dxfId="0" stopIfTrue="1">
      <formula>NOT(ISERROR(SEARCH("&lt;合计&gt;",B207)))</formula>
    </cfRule>
    <cfRule type="expression" priority="627" dxfId="1" stopIfTrue="1">
      <formula>NOT(ISERROR(SEARCH("&lt;总计&gt;",B207)))</formula>
    </cfRule>
  </conditionalFormatting>
  <conditionalFormatting sqref="B208">
    <cfRule type="expression" priority="616" dxfId="0" stopIfTrue="1">
      <formula>NOT(ISERROR(SEARCH("&lt;小计&gt;",B208)))</formula>
    </cfRule>
    <cfRule type="expression" priority="617" dxfId="0" stopIfTrue="1">
      <formula>NOT(ISERROR(SEARCH("&lt;合计&gt;",B208)))</formula>
    </cfRule>
    <cfRule type="expression" priority="618" dxfId="1" stopIfTrue="1">
      <formula>NOT(ISERROR(SEARCH("&lt;总计&gt;",B208)))</formula>
    </cfRule>
  </conditionalFormatting>
  <conditionalFormatting sqref="B209">
    <cfRule type="expression" priority="397" dxfId="0" stopIfTrue="1">
      <formula>NOT(ISERROR(SEARCH("&lt;小计&gt;",B209)))</formula>
    </cfRule>
    <cfRule type="expression" priority="398" dxfId="0" stopIfTrue="1">
      <formula>NOT(ISERROR(SEARCH("&lt;合计&gt;",B209)))</formula>
    </cfRule>
    <cfRule type="expression" priority="399" dxfId="1" stopIfTrue="1">
      <formula>NOT(ISERROR(SEARCH("&lt;总计&gt;",B209)))</formula>
    </cfRule>
  </conditionalFormatting>
  <conditionalFormatting sqref="D209:E209">
    <cfRule type="expression" priority="394" dxfId="0" stopIfTrue="1">
      <formula>NOT(ISERROR(SEARCH("&lt;小计&gt;",D209)))</formula>
    </cfRule>
    <cfRule type="expression" priority="395" dxfId="0" stopIfTrue="1">
      <formula>NOT(ISERROR(SEARCH("&lt;合计&gt;",D209)))</formula>
    </cfRule>
    <cfRule type="expression" priority="396" dxfId="1" stopIfTrue="1">
      <formula>NOT(ISERROR(SEARCH("&lt;总计&gt;",D209)))</formula>
    </cfRule>
  </conditionalFormatting>
  <conditionalFormatting sqref="G209">
    <cfRule type="expression" priority="391" dxfId="0" stopIfTrue="1">
      <formula>NOT(ISERROR(SEARCH("&lt;小计&gt;",G209)))</formula>
    </cfRule>
    <cfRule type="expression" priority="392" dxfId="0" stopIfTrue="1">
      <formula>NOT(ISERROR(SEARCH("&lt;合计&gt;",G209)))</formula>
    </cfRule>
    <cfRule type="expression" priority="393" dxfId="1" stopIfTrue="1">
      <formula>NOT(ISERROR(SEARCH("&lt;总计&gt;",G209)))</formula>
    </cfRule>
  </conditionalFormatting>
  <conditionalFormatting sqref="K209">
    <cfRule type="expression" priority="403" dxfId="0" stopIfTrue="1">
      <formula>NOT(ISERROR(SEARCH("&lt;小计&gt;",K209)))</formula>
    </cfRule>
    <cfRule type="expression" priority="404" dxfId="0" stopIfTrue="1">
      <formula>NOT(ISERROR(SEARCH("&lt;合计&gt;",K209)))</formula>
    </cfRule>
    <cfRule type="expression" priority="405" dxfId="1" stopIfTrue="1">
      <formula>NOT(ISERROR(SEARCH("&lt;总计&gt;",K209)))</formula>
    </cfRule>
  </conditionalFormatting>
  <conditionalFormatting sqref="B210">
    <cfRule type="expression" priority="355" dxfId="0" stopIfTrue="1">
      <formula>NOT(ISERROR(SEARCH("&lt;小计&gt;",B210)))</formula>
    </cfRule>
    <cfRule type="expression" priority="356" dxfId="0" stopIfTrue="1">
      <formula>NOT(ISERROR(SEARCH("&lt;合计&gt;",B210)))</formula>
    </cfRule>
    <cfRule type="expression" priority="357" dxfId="1" stopIfTrue="1">
      <formula>NOT(ISERROR(SEARCH("&lt;总计&gt;",B210)))</formula>
    </cfRule>
  </conditionalFormatting>
  <conditionalFormatting sqref="K210">
    <cfRule type="expression" priority="361" dxfId="0" stopIfTrue="1">
      <formula>NOT(ISERROR(SEARCH("&lt;小计&gt;",K210)))</formula>
    </cfRule>
    <cfRule type="expression" priority="362" dxfId="0" stopIfTrue="1">
      <formula>NOT(ISERROR(SEARCH("&lt;合计&gt;",K210)))</formula>
    </cfRule>
    <cfRule type="expression" priority="363" dxfId="1" stopIfTrue="1">
      <formula>NOT(ISERROR(SEARCH("&lt;总计&gt;",K210)))</formula>
    </cfRule>
  </conditionalFormatting>
  <conditionalFormatting sqref="B211">
    <cfRule type="expression" priority="42" dxfId="1" stopIfTrue="1">
      <formula>NOT(ISERROR(SEARCH("&lt;总计&gt;",B211)))</formula>
    </cfRule>
    <cfRule type="expression" priority="41" dxfId="0" stopIfTrue="1">
      <formula>NOT(ISERROR(SEARCH("&lt;合计&gt;",B211)))</formula>
    </cfRule>
    <cfRule type="expression" priority="40" dxfId="0" stopIfTrue="1">
      <formula>NOT(ISERROR(SEARCH("&lt;小计&gt;",B211)))</formula>
    </cfRule>
  </conditionalFormatting>
  <conditionalFormatting sqref="K211">
    <cfRule type="expression" priority="48" dxfId="1" stopIfTrue="1">
      <formula>NOT(ISERROR(SEARCH("&lt;总计&gt;",K211)))</formula>
    </cfRule>
    <cfRule type="expression" priority="47" dxfId="0" stopIfTrue="1">
      <formula>NOT(ISERROR(SEARCH("&lt;合计&gt;",K211)))</formula>
    </cfRule>
    <cfRule type="expression" priority="46" dxfId="0" stopIfTrue="1">
      <formula>NOT(ISERROR(SEARCH("&lt;小计&gt;",K211)))</formula>
    </cfRule>
  </conditionalFormatting>
  <conditionalFormatting sqref="B212">
    <cfRule type="expression" priority="33" dxfId="1" stopIfTrue="1">
      <formula>NOT(ISERROR(SEARCH("&lt;总计&gt;",B212)))</formula>
    </cfRule>
    <cfRule type="expression" priority="32" dxfId="0" stopIfTrue="1">
      <formula>NOT(ISERROR(SEARCH("&lt;合计&gt;",B212)))</formula>
    </cfRule>
    <cfRule type="expression" priority="31" dxfId="0" stopIfTrue="1">
      <formula>NOT(ISERROR(SEARCH("&lt;小计&gt;",B212)))</formula>
    </cfRule>
  </conditionalFormatting>
  <conditionalFormatting sqref="K212">
    <cfRule type="expression" priority="39" dxfId="1" stopIfTrue="1">
      <formula>NOT(ISERROR(SEARCH("&lt;总计&gt;",K212)))</formula>
    </cfRule>
    <cfRule type="expression" priority="38" dxfId="0" stopIfTrue="1">
      <formula>NOT(ISERROR(SEARCH("&lt;合计&gt;",K212)))</formula>
    </cfRule>
    <cfRule type="expression" priority="37" dxfId="0" stopIfTrue="1">
      <formula>NOT(ISERROR(SEARCH("&lt;小计&gt;",K212)))</formula>
    </cfRule>
  </conditionalFormatting>
  <conditionalFormatting sqref="B213">
    <cfRule type="expression" priority="24" dxfId="1" stopIfTrue="1">
      <formula>NOT(ISERROR(SEARCH("&lt;总计&gt;",B213)))</formula>
    </cfRule>
    <cfRule type="expression" priority="23" dxfId="0" stopIfTrue="1">
      <formula>NOT(ISERROR(SEARCH("&lt;合计&gt;",B213)))</formula>
    </cfRule>
    <cfRule type="expression" priority="22" dxfId="0" stopIfTrue="1">
      <formula>NOT(ISERROR(SEARCH("&lt;小计&gt;",B213)))</formula>
    </cfRule>
  </conditionalFormatting>
  <conditionalFormatting sqref="K213">
    <cfRule type="expression" priority="30" dxfId="1" stopIfTrue="1">
      <formula>NOT(ISERROR(SEARCH("&lt;总计&gt;",K213)))</formula>
    </cfRule>
    <cfRule type="expression" priority="29" dxfId="0" stopIfTrue="1">
      <formula>NOT(ISERROR(SEARCH("&lt;合计&gt;",K213)))</formula>
    </cfRule>
    <cfRule type="expression" priority="28" dxfId="0" stopIfTrue="1">
      <formula>NOT(ISERROR(SEARCH("&lt;小计&gt;",K213)))</formula>
    </cfRule>
  </conditionalFormatting>
  <conditionalFormatting sqref="B214">
    <cfRule type="expression" priority="15" dxfId="1" stopIfTrue="1">
      <formula>NOT(ISERROR(SEARCH("&lt;总计&gt;",B214)))</formula>
    </cfRule>
    <cfRule type="expression" priority="14" dxfId="0" stopIfTrue="1">
      <formula>NOT(ISERROR(SEARCH("&lt;合计&gt;",B214)))</formula>
    </cfRule>
    <cfRule type="expression" priority="13" dxfId="0" stopIfTrue="1">
      <formula>NOT(ISERROR(SEARCH("&lt;小计&gt;",B214)))</formula>
    </cfRule>
  </conditionalFormatting>
  <conditionalFormatting sqref="K214">
    <cfRule type="expression" priority="21" dxfId="1" stopIfTrue="1">
      <formula>NOT(ISERROR(SEARCH("&lt;总计&gt;",K214)))</formula>
    </cfRule>
    <cfRule type="expression" priority="20" dxfId="0" stopIfTrue="1">
      <formula>NOT(ISERROR(SEARCH("&lt;合计&gt;",K214)))</formula>
    </cfRule>
    <cfRule type="expression" priority="19" dxfId="0" stopIfTrue="1">
      <formula>NOT(ISERROR(SEARCH("&lt;小计&gt;",K214)))</formula>
    </cfRule>
  </conditionalFormatting>
  <conditionalFormatting sqref="A215">
    <cfRule type="expression" priority="6" dxfId="1" stopIfTrue="1">
      <formula>NOT(ISERROR(SEARCH("&lt;总计&gt;",A215)))</formula>
    </cfRule>
    <cfRule type="expression" priority="5" dxfId="0" stopIfTrue="1">
      <formula>NOT(ISERROR(SEARCH("&lt;合计&gt;",A215)))</formula>
    </cfRule>
    <cfRule type="expression" priority="4" dxfId="0" stopIfTrue="1">
      <formula>NOT(ISERROR(SEARCH("&lt;小计&gt;",A215)))</formula>
    </cfRule>
  </conditionalFormatting>
  <conditionalFormatting sqref="B215">
    <cfRule type="expression" priority="3" dxfId="1" stopIfTrue="1">
      <formula>NOT(ISERROR(SEARCH("&lt;总计&gt;",B215)))</formula>
    </cfRule>
    <cfRule type="expression" priority="2" dxfId="0" stopIfTrue="1">
      <formula>NOT(ISERROR(SEARCH("&lt;合计&gt;",B215)))</formula>
    </cfRule>
    <cfRule type="expression" priority="1" dxfId="0" stopIfTrue="1">
      <formula>NOT(ISERROR(SEARCH("&lt;小计&gt;",B215)))</formula>
    </cfRule>
  </conditionalFormatting>
  <conditionalFormatting sqref="C215:J215">
    <cfRule type="expression" priority="9" dxfId="1" stopIfTrue="1">
      <formula>NOT(ISERROR(SEARCH("&lt;总计&gt;",C215)))</formula>
    </cfRule>
    <cfRule type="expression" priority="8" dxfId="0" stopIfTrue="1">
      <formula>NOT(ISERROR(SEARCH("&lt;合计&gt;",C215)))</formula>
    </cfRule>
    <cfRule type="expression" priority="7" dxfId="0" stopIfTrue="1">
      <formula>NOT(ISERROR(SEARCH("&lt;小计&gt;",C215)))</formula>
    </cfRule>
  </conditionalFormatting>
  <conditionalFormatting sqref="K215">
    <cfRule type="expression" priority="12" dxfId="1" stopIfTrue="1">
      <formula>NOT(ISERROR(SEARCH("&lt;总计&gt;",K215)))</formula>
    </cfRule>
    <cfRule type="expression" priority="11" dxfId="0" stopIfTrue="1">
      <formula>NOT(ISERROR(SEARCH("&lt;合计&gt;",K215)))</formula>
    </cfRule>
    <cfRule type="expression" priority="10" dxfId="0" stopIfTrue="1">
      <formula>NOT(ISERROR(SEARCH("&lt;小计&gt;",K215)))</formula>
    </cfRule>
  </conditionalFormatting>
  <conditionalFormatting sqref="A4:K13 A14:J17 A20:J21 A24:B25 D24:J25 C22 K14:K28 A54:K55 A56:J57 K56:K60 A63:K63 A64:B64 D64:K64 C64:C65 K65:K68 A77:K78 A79:J84 K79:K96 A105:K112 A113:J113 K113:K124 A132:K145 K147:K156 A161:K162 A163:J166 K163:K177 A185:K185 A187:D197 F187:J188 E189:J197 A198:J198 A216:K65231">
    <cfRule type="expression" priority="1165" dxfId="0" stopIfTrue="1">
      <formula>NOT(ISERROR(SEARCH("&lt;小计&gt;",A4)))</formula>
    </cfRule>
    <cfRule type="expression" priority="1166" dxfId="0" stopIfTrue="1">
      <formula>NOT(ISERROR(SEARCH("&lt;合计&gt;",A4)))</formula>
    </cfRule>
    <cfRule type="expression" priority="1167" dxfId="1" stopIfTrue="1">
      <formula>NOT(ISERROR(SEARCH("&lt;总计&gt;",A4)))</formula>
    </cfRule>
  </conditionalFormatting>
  <conditionalFormatting sqref="A18 D18:J18">
    <cfRule type="expression" priority="1129" dxfId="0" stopIfTrue="1">
      <formula>NOT(ISERROR(SEARCH("&lt;小计&gt;",A18)))</formula>
    </cfRule>
    <cfRule type="expression" priority="1130" dxfId="0" stopIfTrue="1">
      <formula>NOT(ISERROR(SEARCH("&lt;合计&gt;",A18)))</formula>
    </cfRule>
    <cfRule type="expression" priority="1131" dxfId="1" stopIfTrue="1">
      <formula>NOT(ISERROR(SEARCH("&lt;总计&gt;",A18)))</formula>
    </cfRule>
  </conditionalFormatting>
  <conditionalFormatting sqref="A19 D19 G19:J19">
    <cfRule type="expression" priority="1096" dxfId="0" stopIfTrue="1">
      <formula>NOT(ISERROR(SEARCH("&lt;小计&gt;",A19)))</formula>
    </cfRule>
    <cfRule type="expression" priority="1097" dxfId="0" stopIfTrue="1">
      <formula>NOT(ISERROR(SEARCH("&lt;合计&gt;",A19)))</formula>
    </cfRule>
    <cfRule type="expression" priority="1098" dxfId="1" stopIfTrue="1">
      <formula>NOT(ISERROR(SEARCH("&lt;总计&gt;",A19)))</formula>
    </cfRule>
  </conditionalFormatting>
  <conditionalFormatting sqref="A22:B22 D22:J22">
    <cfRule type="expression" priority="1060" dxfId="0" stopIfTrue="1">
      <formula>NOT(ISERROR(SEARCH("&lt;小计&gt;",A22)))</formula>
    </cfRule>
    <cfRule type="expression" priority="1061" dxfId="0" stopIfTrue="1">
      <formula>NOT(ISERROR(SEARCH("&lt;合计&gt;",A22)))</formula>
    </cfRule>
    <cfRule type="expression" priority="1062" dxfId="1" stopIfTrue="1">
      <formula>NOT(ISERROR(SEARCH("&lt;总计&gt;",A22)))</formula>
    </cfRule>
  </conditionalFormatting>
  <conditionalFormatting sqref="A23:J23 C24:C25">
    <cfRule type="expression" priority="1057" dxfId="0" stopIfTrue="1">
      <formula>NOT(ISERROR(SEARCH("&lt;小计&gt;",A23)))</formula>
    </cfRule>
    <cfRule type="expression" priority="1058" dxfId="0" stopIfTrue="1">
      <formula>NOT(ISERROR(SEARCH("&lt;合计&gt;",A23)))</formula>
    </cfRule>
    <cfRule type="expression" priority="1059" dxfId="1" stopIfTrue="1">
      <formula>NOT(ISERROR(SEARCH("&lt;总计&gt;",A23)))</formula>
    </cfRule>
  </conditionalFormatting>
  <conditionalFormatting sqref="A26:D26 F26:J26">
    <cfRule type="expression" priority="1141" dxfId="0" stopIfTrue="1">
      <formula>NOT(ISERROR(SEARCH("&lt;小计&gt;",A26)))</formula>
    </cfRule>
    <cfRule type="expression" priority="1142" dxfId="0" stopIfTrue="1">
      <formula>NOT(ISERROR(SEARCH("&lt;合计&gt;",A26)))</formula>
    </cfRule>
    <cfRule type="expression" priority="1143" dxfId="1" stopIfTrue="1">
      <formula>NOT(ISERROR(SEARCH("&lt;总计&gt;",A26)))</formula>
    </cfRule>
  </conditionalFormatting>
  <conditionalFormatting sqref="A27:J27 C28">
    <cfRule type="expression" priority="1048" dxfId="0" stopIfTrue="1">
      <formula>NOT(ISERROR(SEARCH("&lt;小计&gt;",A27)))</formula>
    </cfRule>
    <cfRule type="expression" priority="1049" dxfId="0" stopIfTrue="1">
      <formula>NOT(ISERROR(SEARCH("&lt;合计&gt;",A27)))</formula>
    </cfRule>
    <cfRule type="expression" priority="1050" dxfId="1" stopIfTrue="1">
      <formula>NOT(ISERROR(SEARCH("&lt;总计&gt;",A27)))</formula>
    </cfRule>
  </conditionalFormatting>
  <conditionalFormatting sqref="A28:B28 D28:J28">
    <cfRule type="expression" priority="1024" dxfId="0" stopIfTrue="1">
      <formula>NOT(ISERROR(SEARCH("&lt;小计&gt;",A28)))</formula>
    </cfRule>
    <cfRule type="expression" priority="1025" dxfId="0" stopIfTrue="1">
      <formula>NOT(ISERROR(SEARCH("&lt;合计&gt;",A28)))</formula>
    </cfRule>
    <cfRule type="expression" priority="1026" dxfId="1" stopIfTrue="1">
      <formula>NOT(ISERROR(SEARCH("&lt;总计&gt;",A28)))</formula>
    </cfRule>
  </conditionalFormatting>
  <conditionalFormatting sqref="A29 C29:J29">
    <cfRule type="expression" priority="907" dxfId="0" stopIfTrue="1">
      <formula>NOT(ISERROR(SEARCH("&lt;小计&gt;",A29)))</formula>
    </cfRule>
    <cfRule type="expression" priority="908" dxfId="0" stopIfTrue="1">
      <formula>NOT(ISERROR(SEARCH("&lt;合计&gt;",A29)))</formula>
    </cfRule>
    <cfRule type="expression" priority="909" dxfId="1" stopIfTrue="1">
      <formula>NOT(ISERROR(SEARCH("&lt;总计&gt;",A29)))</formula>
    </cfRule>
  </conditionalFormatting>
  <conditionalFormatting sqref="A30 C30:J30">
    <cfRule type="expression" priority="898" dxfId="0" stopIfTrue="1">
      <formula>NOT(ISERROR(SEARCH("&lt;小计&gt;",A30)))</formula>
    </cfRule>
    <cfRule type="expression" priority="899" dxfId="0" stopIfTrue="1">
      <formula>NOT(ISERROR(SEARCH("&lt;合计&gt;",A30)))</formula>
    </cfRule>
    <cfRule type="expression" priority="900" dxfId="1" stopIfTrue="1">
      <formula>NOT(ISERROR(SEARCH("&lt;总计&gt;",A30)))</formula>
    </cfRule>
  </conditionalFormatting>
  <conditionalFormatting sqref="A31 C31:J31">
    <cfRule type="expression" priority="826" dxfId="0" stopIfTrue="1">
      <formula>NOT(ISERROR(SEARCH("&lt;小计&gt;",A31)))</formula>
    </cfRule>
    <cfRule type="expression" priority="827" dxfId="0" stopIfTrue="1">
      <formula>NOT(ISERROR(SEARCH("&lt;合计&gt;",A31)))</formula>
    </cfRule>
    <cfRule type="expression" priority="828" dxfId="1" stopIfTrue="1">
      <formula>NOT(ISERROR(SEARCH("&lt;总计&gt;",A31)))</formula>
    </cfRule>
  </conditionalFormatting>
  <conditionalFormatting sqref="A32 C32:J32">
    <cfRule type="expression" priority="817" dxfId="0" stopIfTrue="1">
      <formula>NOT(ISERROR(SEARCH("&lt;小计&gt;",A32)))</formula>
    </cfRule>
    <cfRule type="expression" priority="818" dxfId="0" stopIfTrue="1">
      <formula>NOT(ISERROR(SEARCH("&lt;合计&gt;",A32)))</formula>
    </cfRule>
    <cfRule type="expression" priority="819" dxfId="1" stopIfTrue="1">
      <formula>NOT(ISERROR(SEARCH("&lt;总计&gt;",A32)))</formula>
    </cfRule>
  </conditionalFormatting>
  <conditionalFormatting sqref="A33 C33:J33">
    <cfRule type="expression" priority="754" dxfId="0" stopIfTrue="1">
      <formula>NOT(ISERROR(SEARCH("&lt;小计&gt;",A33)))</formula>
    </cfRule>
    <cfRule type="expression" priority="755" dxfId="0" stopIfTrue="1">
      <formula>NOT(ISERROR(SEARCH("&lt;合计&gt;",A33)))</formula>
    </cfRule>
    <cfRule type="expression" priority="756" dxfId="1" stopIfTrue="1">
      <formula>NOT(ISERROR(SEARCH("&lt;总计&gt;",A33)))</formula>
    </cfRule>
  </conditionalFormatting>
  <conditionalFormatting sqref="A34 C34:J34">
    <cfRule type="expression" priority="727" dxfId="0" stopIfTrue="1">
      <formula>NOT(ISERROR(SEARCH("&lt;小计&gt;",A34)))</formula>
    </cfRule>
    <cfRule type="expression" priority="728" dxfId="0" stopIfTrue="1">
      <formula>NOT(ISERROR(SEARCH("&lt;合计&gt;",A34)))</formula>
    </cfRule>
    <cfRule type="expression" priority="729" dxfId="1" stopIfTrue="1">
      <formula>NOT(ISERROR(SEARCH("&lt;总计&gt;",A34)))</formula>
    </cfRule>
  </conditionalFormatting>
  <conditionalFormatting sqref="A35 C35:J35">
    <cfRule type="expression" priority="718" dxfId="0" stopIfTrue="1">
      <formula>NOT(ISERROR(SEARCH("&lt;小计&gt;",A35)))</formula>
    </cfRule>
    <cfRule type="expression" priority="719" dxfId="0" stopIfTrue="1">
      <formula>NOT(ISERROR(SEARCH("&lt;合计&gt;",A35)))</formula>
    </cfRule>
    <cfRule type="expression" priority="720" dxfId="1" stopIfTrue="1">
      <formula>NOT(ISERROR(SEARCH("&lt;总计&gt;",A35)))</formula>
    </cfRule>
  </conditionalFormatting>
  <conditionalFormatting sqref="A36 C36:J36">
    <cfRule type="expression" priority="709" dxfId="0" stopIfTrue="1">
      <formula>NOT(ISERROR(SEARCH("&lt;小计&gt;",A36)))</formula>
    </cfRule>
    <cfRule type="expression" priority="710" dxfId="0" stopIfTrue="1">
      <formula>NOT(ISERROR(SEARCH("&lt;合计&gt;",A36)))</formula>
    </cfRule>
    <cfRule type="expression" priority="711" dxfId="1" stopIfTrue="1">
      <formula>NOT(ISERROR(SEARCH("&lt;总计&gt;",A36)))</formula>
    </cfRule>
  </conditionalFormatting>
  <conditionalFormatting sqref="A37 C37:J37">
    <cfRule type="expression" priority="682" dxfId="0" stopIfTrue="1">
      <formula>NOT(ISERROR(SEARCH("&lt;小计&gt;",A37)))</formula>
    </cfRule>
    <cfRule type="expression" priority="683" dxfId="0" stopIfTrue="1">
      <formula>NOT(ISERROR(SEARCH("&lt;合计&gt;",A37)))</formula>
    </cfRule>
    <cfRule type="expression" priority="684" dxfId="1" stopIfTrue="1">
      <formula>NOT(ISERROR(SEARCH("&lt;总计&gt;",A37)))</formula>
    </cfRule>
  </conditionalFormatting>
  <conditionalFormatting sqref="A38 C38:J38">
    <cfRule type="expression" priority="673" dxfId="0" stopIfTrue="1">
      <formula>NOT(ISERROR(SEARCH("&lt;小计&gt;",A38)))</formula>
    </cfRule>
    <cfRule type="expression" priority="674" dxfId="0" stopIfTrue="1">
      <formula>NOT(ISERROR(SEARCH("&lt;合计&gt;",A38)))</formula>
    </cfRule>
    <cfRule type="expression" priority="675" dxfId="1" stopIfTrue="1">
      <formula>NOT(ISERROR(SEARCH("&lt;总计&gt;",A38)))</formula>
    </cfRule>
  </conditionalFormatting>
  <conditionalFormatting sqref="A39 C39:J39">
    <cfRule type="expression" priority="583" dxfId="0" stopIfTrue="1">
      <formula>NOT(ISERROR(SEARCH("&lt;小计&gt;",A39)))</formula>
    </cfRule>
    <cfRule type="expression" priority="584" dxfId="0" stopIfTrue="1">
      <formula>NOT(ISERROR(SEARCH("&lt;合计&gt;",A39)))</formula>
    </cfRule>
    <cfRule type="expression" priority="585" dxfId="1" stopIfTrue="1">
      <formula>NOT(ISERROR(SEARCH("&lt;总计&gt;",A39)))</formula>
    </cfRule>
  </conditionalFormatting>
  <conditionalFormatting sqref="A40 C40:J40">
    <cfRule type="expression" priority="574" dxfId="0" stopIfTrue="1">
      <formula>NOT(ISERROR(SEARCH("&lt;小计&gt;",A40)))</formula>
    </cfRule>
    <cfRule type="expression" priority="575" dxfId="0" stopIfTrue="1">
      <formula>NOT(ISERROR(SEARCH("&lt;合计&gt;",A40)))</formula>
    </cfRule>
    <cfRule type="expression" priority="576" dxfId="1" stopIfTrue="1">
      <formula>NOT(ISERROR(SEARCH("&lt;总计&gt;",A40)))</formula>
    </cfRule>
  </conditionalFormatting>
  <conditionalFormatting sqref="A41 C41:J41">
    <cfRule type="expression" priority="556" dxfId="0" stopIfTrue="1">
      <formula>NOT(ISERROR(SEARCH("&lt;小计&gt;",A41)))</formula>
    </cfRule>
    <cfRule type="expression" priority="557" dxfId="0" stopIfTrue="1">
      <formula>NOT(ISERROR(SEARCH("&lt;合计&gt;",A41)))</formula>
    </cfRule>
    <cfRule type="expression" priority="558" dxfId="1" stopIfTrue="1">
      <formula>NOT(ISERROR(SEARCH("&lt;总计&gt;",A41)))</formula>
    </cfRule>
  </conditionalFormatting>
  <conditionalFormatting sqref="A42 C42:J42">
    <cfRule type="expression" priority="547" dxfId="0" stopIfTrue="1">
      <formula>NOT(ISERROR(SEARCH("&lt;小计&gt;",A42)))</formula>
    </cfRule>
    <cfRule type="expression" priority="548" dxfId="0" stopIfTrue="1">
      <formula>NOT(ISERROR(SEARCH("&lt;合计&gt;",A42)))</formula>
    </cfRule>
    <cfRule type="expression" priority="549" dxfId="1" stopIfTrue="1">
      <formula>NOT(ISERROR(SEARCH("&lt;总计&gt;",A42)))</formula>
    </cfRule>
  </conditionalFormatting>
  <conditionalFormatting sqref="A43 C43:J43">
    <cfRule type="expression" priority="460" dxfId="0" stopIfTrue="1">
      <formula>NOT(ISERROR(SEARCH("&lt;小计&gt;",A43)))</formula>
    </cfRule>
    <cfRule type="expression" priority="461" dxfId="0" stopIfTrue="1">
      <formula>NOT(ISERROR(SEARCH("&lt;合计&gt;",A43)))</formula>
    </cfRule>
    <cfRule type="expression" priority="462" dxfId="1" stopIfTrue="1">
      <formula>NOT(ISERROR(SEARCH("&lt;总计&gt;",A43)))</formula>
    </cfRule>
  </conditionalFormatting>
  <conditionalFormatting sqref="A44 C44 F44 H44:J44">
    <cfRule type="expression" priority="415" dxfId="0" stopIfTrue="1">
      <formula>NOT(ISERROR(SEARCH("&lt;小计&gt;",A44)))</formula>
    </cfRule>
    <cfRule type="expression" priority="416" dxfId="0" stopIfTrue="1">
      <formula>NOT(ISERROR(SEARCH("&lt;合计&gt;",A44)))</formula>
    </cfRule>
    <cfRule type="expression" priority="417" dxfId="1" stopIfTrue="1">
      <formula>NOT(ISERROR(SEARCH("&lt;总计&gt;",A44)))</formula>
    </cfRule>
  </conditionalFormatting>
  <conditionalFormatting sqref="A45 C45:J45">
    <cfRule type="expression" priority="385" dxfId="0" stopIfTrue="1">
      <formula>NOT(ISERROR(SEARCH("&lt;小计&gt;",A45)))</formula>
    </cfRule>
    <cfRule type="expression" priority="386" dxfId="0" stopIfTrue="1">
      <formula>NOT(ISERROR(SEARCH("&lt;合计&gt;",A45)))</formula>
    </cfRule>
    <cfRule type="expression" priority="387" dxfId="1" stopIfTrue="1">
      <formula>NOT(ISERROR(SEARCH("&lt;总计&gt;",A45)))</formula>
    </cfRule>
  </conditionalFormatting>
  <conditionalFormatting sqref="A46 C46:J46">
    <cfRule type="expression" priority="367" dxfId="0" stopIfTrue="1">
      <formula>NOT(ISERROR(SEARCH("&lt;小计&gt;",A46)))</formula>
    </cfRule>
    <cfRule type="expression" priority="368" dxfId="0" stopIfTrue="1">
      <formula>NOT(ISERROR(SEARCH("&lt;合计&gt;",A46)))</formula>
    </cfRule>
    <cfRule type="expression" priority="369" dxfId="1" stopIfTrue="1">
      <formula>NOT(ISERROR(SEARCH("&lt;总计&gt;",A46)))</formula>
    </cfRule>
  </conditionalFormatting>
  <conditionalFormatting sqref="A47 C47:I47">
    <cfRule type="expression" priority="351" dxfId="1" stopIfTrue="1">
      <formula>NOT(ISERROR(SEARCH("&lt;总计&gt;",A47)))</formula>
    </cfRule>
    <cfRule type="expression" priority="350" dxfId="0" stopIfTrue="1">
      <formula>NOT(ISERROR(SEARCH("&lt;合计&gt;",A47)))</formula>
    </cfRule>
    <cfRule type="expression" priority="349" dxfId="0" stopIfTrue="1">
      <formula>NOT(ISERROR(SEARCH("&lt;小计&gt;",A47)))</formula>
    </cfRule>
  </conditionalFormatting>
  <conditionalFormatting sqref="A48 C48:J48">
    <cfRule type="expression" priority="342" dxfId="1" stopIfTrue="1">
      <formula>NOT(ISERROR(SEARCH("&lt;总计&gt;",A48)))</formula>
    </cfRule>
    <cfRule type="expression" priority="341" dxfId="0" stopIfTrue="1">
      <formula>NOT(ISERROR(SEARCH("&lt;合计&gt;",A48)))</formula>
    </cfRule>
    <cfRule type="expression" priority="340" dxfId="0" stopIfTrue="1">
      <formula>NOT(ISERROR(SEARCH("&lt;小计&gt;",A48)))</formula>
    </cfRule>
  </conditionalFormatting>
  <conditionalFormatting sqref="A49 C49:J49">
    <cfRule type="expression" priority="333" dxfId="1" stopIfTrue="1">
      <formula>NOT(ISERROR(SEARCH("&lt;总计&gt;",A49)))</formula>
    </cfRule>
    <cfRule type="expression" priority="332" dxfId="0" stopIfTrue="1">
      <formula>NOT(ISERROR(SEARCH("&lt;合计&gt;",A49)))</formula>
    </cfRule>
    <cfRule type="expression" priority="331" dxfId="0" stopIfTrue="1">
      <formula>NOT(ISERROR(SEARCH("&lt;小计&gt;",A49)))</formula>
    </cfRule>
  </conditionalFormatting>
  <conditionalFormatting sqref="A50 D50:J50">
    <cfRule type="expression" priority="321" dxfId="1" stopIfTrue="1">
      <formula>NOT(ISERROR(SEARCH("&lt;总计&gt;",A50)))</formula>
    </cfRule>
    <cfRule type="expression" priority="320" dxfId="0" stopIfTrue="1">
      <formula>NOT(ISERROR(SEARCH("&lt;合计&gt;",A50)))</formula>
    </cfRule>
    <cfRule type="expression" priority="319" dxfId="0" stopIfTrue="1">
      <formula>NOT(ISERROR(SEARCH("&lt;小计&gt;",A50)))</formula>
    </cfRule>
  </conditionalFormatting>
  <conditionalFormatting sqref="A51 D51:J51">
    <cfRule type="expression" priority="309" dxfId="1" stopIfTrue="1">
      <formula>NOT(ISERROR(SEARCH("&lt;总计&gt;",A51)))</formula>
    </cfRule>
    <cfRule type="expression" priority="308" dxfId="0" stopIfTrue="1">
      <formula>NOT(ISERROR(SEARCH("&lt;合计&gt;",A51)))</formula>
    </cfRule>
    <cfRule type="expression" priority="307" dxfId="0" stopIfTrue="1">
      <formula>NOT(ISERROR(SEARCH("&lt;小计&gt;",A51)))</formula>
    </cfRule>
  </conditionalFormatting>
  <conditionalFormatting sqref="A59 C59:J59">
    <cfRule type="expression" priority="808" dxfId="0" stopIfTrue="1">
      <formula>NOT(ISERROR(SEARCH("&lt;小计&gt;",A59)))</formula>
    </cfRule>
    <cfRule type="expression" priority="809" dxfId="0" stopIfTrue="1">
      <formula>NOT(ISERROR(SEARCH("&lt;合计&gt;",A59)))</formula>
    </cfRule>
    <cfRule type="expression" priority="810" dxfId="1" stopIfTrue="1">
      <formula>NOT(ISERROR(SEARCH("&lt;总计&gt;",A59)))</formula>
    </cfRule>
  </conditionalFormatting>
  <conditionalFormatting sqref="A60 C60:J60">
    <cfRule type="expression" priority="799" dxfId="0" stopIfTrue="1">
      <formula>NOT(ISERROR(SEARCH("&lt;小计&gt;",A60)))</formula>
    </cfRule>
    <cfRule type="expression" priority="800" dxfId="0" stopIfTrue="1">
      <formula>NOT(ISERROR(SEARCH("&lt;合计&gt;",A60)))</formula>
    </cfRule>
    <cfRule type="expression" priority="801" dxfId="1" stopIfTrue="1">
      <formula>NOT(ISERROR(SEARCH("&lt;总计&gt;",A60)))</formula>
    </cfRule>
  </conditionalFormatting>
  <conditionalFormatting sqref="A61 C61:J61">
    <cfRule type="expression" priority="496" dxfId="0" stopIfTrue="1">
      <formula>NOT(ISERROR(SEARCH("&lt;小计&gt;",A61)))</formula>
    </cfRule>
    <cfRule type="expression" priority="497" dxfId="0" stopIfTrue="1">
      <formula>NOT(ISERROR(SEARCH("&lt;合计&gt;",A61)))</formula>
    </cfRule>
    <cfRule type="expression" priority="498" dxfId="1" stopIfTrue="1">
      <formula>NOT(ISERROR(SEARCH("&lt;总计&gt;",A61)))</formula>
    </cfRule>
  </conditionalFormatting>
  <conditionalFormatting sqref="A62 C62:J62">
    <cfRule type="expression" priority="376" dxfId="0" stopIfTrue="1">
      <formula>NOT(ISERROR(SEARCH("&lt;小计&gt;",A62)))</formula>
    </cfRule>
    <cfRule type="expression" priority="377" dxfId="0" stopIfTrue="1">
      <formula>NOT(ISERROR(SEARCH("&lt;合计&gt;",A62)))</formula>
    </cfRule>
    <cfRule type="expression" priority="378" dxfId="1" stopIfTrue="1">
      <formula>NOT(ISERROR(SEARCH("&lt;总计&gt;",A62)))</formula>
    </cfRule>
  </conditionalFormatting>
  <conditionalFormatting sqref="A65 D65 G65:J65">
    <cfRule type="expression" priority="1087" dxfId="0" stopIfTrue="1">
      <formula>NOT(ISERROR(SEARCH("&lt;小计&gt;",A65)))</formula>
    </cfRule>
    <cfRule type="expression" priority="1088" dxfId="0" stopIfTrue="1">
      <formula>NOT(ISERROR(SEARCH("&lt;合计&gt;",A65)))</formula>
    </cfRule>
    <cfRule type="expression" priority="1089" dxfId="1" stopIfTrue="1">
      <formula>NOT(ISERROR(SEARCH("&lt;总计&gt;",A65)))</formula>
    </cfRule>
  </conditionalFormatting>
  <conditionalFormatting sqref="A66:D66 F66:J66">
    <cfRule type="expression" priority="1132" dxfId="0" stopIfTrue="1">
      <formula>NOT(ISERROR(SEARCH("&lt;小计&gt;",A66)))</formula>
    </cfRule>
    <cfRule type="expression" priority="1133" dxfId="0" stopIfTrue="1">
      <formula>NOT(ISERROR(SEARCH("&lt;合计&gt;",A66)))</formula>
    </cfRule>
    <cfRule type="expression" priority="1134" dxfId="1" stopIfTrue="1">
      <formula>NOT(ISERROR(SEARCH("&lt;总计&gt;",A66)))</formula>
    </cfRule>
  </conditionalFormatting>
  <conditionalFormatting sqref="A67:J67 A68 C68:J68">
    <cfRule type="expression" priority="1045" dxfId="0" stopIfTrue="1">
      <formula>NOT(ISERROR(SEARCH("&lt;小计&gt;",A67)))</formula>
    </cfRule>
    <cfRule type="expression" priority="1046" dxfId="0" stopIfTrue="1">
      <formula>NOT(ISERROR(SEARCH("&lt;合计&gt;",A67)))</formula>
    </cfRule>
    <cfRule type="expression" priority="1047" dxfId="1" stopIfTrue="1">
      <formula>NOT(ISERROR(SEARCH("&lt;总计&gt;",A67)))</formula>
    </cfRule>
  </conditionalFormatting>
  <conditionalFormatting sqref="A69 C69:J69">
    <cfRule type="expression" priority="1015" dxfId="0" stopIfTrue="1">
      <formula>NOT(ISERROR(SEARCH("&lt;小计&gt;",A69)))</formula>
    </cfRule>
    <cfRule type="expression" priority="1016" dxfId="0" stopIfTrue="1">
      <formula>NOT(ISERROR(SEARCH("&lt;合计&gt;",A69)))</formula>
    </cfRule>
    <cfRule type="expression" priority="1017" dxfId="1" stopIfTrue="1">
      <formula>NOT(ISERROR(SEARCH("&lt;总计&gt;",A69)))</formula>
    </cfRule>
  </conditionalFormatting>
  <conditionalFormatting sqref="A70 C70:J70">
    <cfRule type="expression" priority="790" dxfId="0" stopIfTrue="1">
      <formula>NOT(ISERROR(SEARCH("&lt;小计&gt;",A70)))</formula>
    </cfRule>
    <cfRule type="expression" priority="791" dxfId="0" stopIfTrue="1">
      <formula>NOT(ISERROR(SEARCH("&lt;合计&gt;",A70)))</formula>
    </cfRule>
    <cfRule type="expression" priority="792" dxfId="1" stopIfTrue="1">
      <formula>NOT(ISERROR(SEARCH("&lt;总计&gt;",A70)))</formula>
    </cfRule>
  </conditionalFormatting>
  <conditionalFormatting sqref="A71 C71:J71">
    <cfRule type="expression" priority="781" dxfId="0" stopIfTrue="1">
      <formula>NOT(ISERROR(SEARCH("&lt;小计&gt;",A71)))</formula>
    </cfRule>
    <cfRule type="expression" priority="782" dxfId="0" stopIfTrue="1">
      <formula>NOT(ISERROR(SEARCH("&lt;合计&gt;",A71)))</formula>
    </cfRule>
    <cfRule type="expression" priority="783" dxfId="1" stopIfTrue="1">
      <formula>NOT(ISERROR(SEARCH("&lt;总计&gt;",A71)))</formula>
    </cfRule>
  </conditionalFormatting>
  <conditionalFormatting sqref="A72 C72:J72">
    <cfRule type="expression" priority="610" dxfId="0" stopIfTrue="1">
      <formula>NOT(ISERROR(SEARCH("&lt;小计&gt;",A72)))</formula>
    </cfRule>
    <cfRule type="expression" priority="611" dxfId="0" stopIfTrue="1">
      <formula>NOT(ISERROR(SEARCH("&lt;合计&gt;",A72)))</formula>
    </cfRule>
    <cfRule type="expression" priority="612" dxfId="1" stopIfTrue="1">
      <formula>NOT(ISERROR(SEARCH("&lt;总计&gt;",A72)))</formula>
    </cfRule>
  </conditionalFormatting>
  <conditionalFormatting sqref="A73 C73:J73">
    <cfRule type="expression" priority="601" dxfId="0" stopIfTrue="1">
      <formula>NOT(ISERROR(SEARCH("&lt;小计&gt;",A73)))</formula>
    </cfRule>
    <cfRule type="expression" priority="602" dxfId="0" stopIfTrue="1">
      <formula>NOT(ISERROR(SEARCH("&lt;合计&gt;",A73)))</formula>
    </cfRule>
    <cfRule type="expression" priority="603" dxfId="1" stopIfTrue="1">
      <formula>NOT(ISERROR(SEARCH("&lt;总计&gt;",A73)))</formula>
    </cfRule>
  </conditionalFormatting>
  <conditionalFormatting sqref="A74 C74:J74">
    <cfRule type="expression" priority="592" dxfId="0" stopIfTrue="1">
      <formula>NOT(ISERROR(SEARCH("&lt;小计&gt;",A74)))</formula>
    </cfRule>
    <cfRule type="expression" priority="593" dxfId="0" stopIfTrue="1">
      <formula>NOT(ISERROR(SEARCH("&lt;合计&gt;",A74)))</formula>
    </cfRule>
    <cfRule type="expression" priority="594" dxfId="1" stopIfTrue="1">
      <formula>NOT(ISERROR(SEARCH("&lt;总计&gt;",A74)))</formula>
    </cfRule>
  </conditionalFormatting>
  <conditionalFormatting sqref="A75 C75:J75">
    <cfRule type="expression" priority="538" dxfId="0" stopIfTrue="1">
      <formula>NOT(ISERROR(SEARCH("&lt;小计&gt;",A75)))</formula>
    </cfRule>
    <cfRule type="expression" priority="539" dxfId="0" stopIfTrue="1">
      <formula>NOT(ISERROR(SEARCH("&lt;合计&gt;",A75)))</formula>
    </cfRule>
    <cfRule type="expression" priority="540" dxfId="1" stopIfTrue="1">
      <formula>NOT(ISERROR(SEARCH("&lt;总计&gt;",A75)))</formula>
    </cfRule>
  </conditionalFormatting>
  <conditionalFormatting sqref="A85 D85 G85:J85">
    <cfRule type="expression" priority="1123" dxfId="0" stopIfTrue="1">
      <formula>NOT(ISERROR(SEARCH("&lt;小计&gt;",A85)))</formula>
    </cfRule>
    <cfRule type="expression" priority="1124" dxfId="0" stopIfTrue="1">
      <formula>NOT(ISERROR(SEARCH("&lt;合计&gt;",A85)))</formula>
    </cfRule>
    <cfRule type="expression" priority="1125" dxfId="1" stopIfTrue="1">
      <formula>NOT(ISERROR(SEARCH("&lt;总计&gt;",A85)))</formula>
    </cfRule>
  </conditionalFormatting>
  <conditionalFormatting sqref="A86:J87">
    <cfRule type="expression" priority="1162" dxfId="0" stopIfTrue="1">
      <formula>NOT(ISERROR(SEARCH("&lt;小计&gt;",A86)))</formula>
    </cfRule>
    <cfRule type="expression" priority="1163" dxfId="0" stopIfTrue="1">
      <formula>NOT(ISERROR(SEARCH("&lt;合计&gt;",A86)))</formula>
    </cfRule>
    <cfRule type="expression" priority="1164" dxfId="1" stopIfTrue="1">
      <formula>NOT(ISERROR(SEARCH("&lt;总计&gt;",A86)))</formula>
    </cfRule>
  </conditionalFormatting>
  <conditionalFormatting sqref="A88:J89">
    <cfRule type="expression" priority="1153" dxfId="0" stopIfTrue="1">
      <formula>NOT(ISERROR(SEARCH("&lt;小计&gt;",A88)))</formula>
    </cfRule>
    <cfRule type="expression" priority="1154" dxfId="0" stopIfTrue="1">
      <formula>NOT(ISERROR(SEARCH("&lt;合计&gt;",A88)))</formula>
    </cfRule>
    <cfRule type="expression" priority="1155" dxfId="1" stopIfTrue="1">
      <formula>NOT(ISERROR(SEARCH("&lt;总计&gt;",A88)))</formula>
    </cfRule>
  </conditionalFormatting>
  <conditionalFormatting sqref="A90 C90:J90">
    <cfRule type="expression" priority="1006" dxfId="0" stopIfTrue="1">
      <formula>NOT(ISERROR(SEARCH("&lt;小计&gt;",A90)))</formula>
    </cfRule>
    <cfRule type="expression" priority="1007" dxfId="0" stopIfTrue="1">
      <formula>NOT(ISERROR(SEARCH("&lt;合计&gt;",A90)))</formula>
    </cfRule>
    <cfRule type="expression" priority="1008" dxfId="1" stopIfTrue="1">
      <formula>NOT(ISERROR(SEARCH("&lt;总计&gt;",A90)))</formula>
    </cfRule>
  </conditionalFormatting>
  <conditionalFormatting sqref="A91 C91:J91">
    <cfRule type="expression" priority="997" dxfId="0" stopIfTrue="1">
      <formula>NOT(ISERROR(SEARCH("&lt;小计&gt;",A91)))</formula>
    </cfRule>
    <cfRule type="expression" priority="998" dxfId="0" stopIfTrue="1">
      <formula>NOT(ISERROR(SEARCH("&lt;合计&gt;",A91)))</formula>
    </cfRule>
    <cfRule type="expression" priority="999" dxfId="1" stopIfTrue="1">
      <formula>NOT(ISERROR(SEARCH("&lt;总计&gt;",A91)))</formula>
    </cfRule>
  </conditionalFormatting>
  <conditionalFormatting sqref="A92 C92:J92">
    <cfRule type="expression" priority="889" dxfId="0" stopIfTrue="1">
      <formula>NOT(ISERROR(SEARCH("&lt;小计&gt;",A92)))</formula>
    </cfRule>
    <cfRule type="expression" priority="890" dxfId="0" stopIfTrue="1">
      <formula>NOT(ISERROR(SEARCH("&lt;合计&gt;",A92)))</formula>
    </cfRule>
    <cfRule type="expression" priority="891" dxfId="1" stopIfTrue="1">
      <formula>NOT(ISERROR(SEARCH("&lt;总计&gt;",A92)))</formula>
    </cfRule>
  </conditionalFormatting>
  <conditionalFormatting sqref="A93 C93:J93">
    <cfRule type="expression" priority="853" dxfId="0" stopIfTrue="1">
      <formula>NOT(ISERROR(SEARCH("&lt;小计&gt;",A93)))</formula>
    </cfRule>
    <cfRule type="expression" priority="854" dxfId="0" stopIfTrue="1">
      <formula>NOT(ISERROR(SEARCH("&lt;合计&gt;",A93)))</formula>
    </cfRule>
    <cfRule type="expression" priority="855" dxfId="1" stopIfTrue="1">
      <formula>NOT(ISERROR(SEARCH("&lt;总计&gt;",A93)))</formula>
    </cfRule>
  </conditionalFormatting>
  <conditionalFormatting sqref="A94 C94:J94">
    <cfRule type="expression" priority="844" dxfId="0" stopIfTrue="1">
      <formula>NOT(ISERROR(SEARCH("&lt;小计&gt;",A94)))</formula>
    </cfRule>
    <cfRule type="expression" priority="845" dxfId="0" stopIfTrue="1">
      <formula>NOT(ISERROR(SEARCH("&lt;合计&gt;",A94)))</formula>
    </cfRule>
    <cfRule type="expression" priority="846" dxfId="1" stopIfTrue="1">
      <formula>NOT(ISERROR(SEARCH("&lt;总计&gt;",A94)))</formula>
    </cfRule>
  </conditionalFormatting>
  <conditionalFormatting sqref="A95 C95:J95">
    <cfRule type="expression" priority="664" dxfId="0" stopIfTrue="1">
      <formula>NOT(ISERROR(SEARCH("&lt;小计&gt;",A95)))</formula>
    </cfRule>
    <cfRule type="expression" priority="665" dxfId="0" stopIfTrue="1">
      <formula>NOT(ISERROR(SEARCH("&lt;合计&gt;",A95)))</formula>
    </cfRule>
    <cfRule type="expression" priority="666" dxfId="1" stopIfTrue="1">
      <formula>NOT(ISERROR(SEARCH("&lt;总计&gt;",A95)))</formula>
    </cfRule>
  </conditionalFormatting>
  <conditionalFormatting sqref="A96 C96:J96">
    <cfRule type="expression" priority="655" dxfId="0" stopIfTrue="1">
      <formula>NOT(ISERROR(SEARCH("&lt;小计&gt;",A96)))</formula>
    </cfRule>
    <cfRule type="expression" priority="656" dxfId="0" stopIfTrue="1">
      <formula>NOT(ISERROR(SEARCH("&lt;合计&gt;",A96)))</formula>
    </cfRule>
    <cfRule type="expression" priority="657" dxfId="1" stopIfTrue="1">
      <formula>NOT(ISERROR(SEARCH("&lt;总计&gt;",A96)))</formula>
    </cfRule>
  </conditionalFormatting>
  <conditionalFormatting sqref="A97 D97:J97">
    <cfRule type="expression" priority="487" dxfId="0" stopIfTrue="1">
      <formula>NOT(ISERROR(SEARCH("&lt;小计&gt;",A97)))</formula>
    </cfRule>
    <cfRule type="expression" priority="488" dxfId="0" stopIfTrue="1">
      <formula>NOT(ISERROR(SEARCH("&lt;合计&gt;",A97)))</formula>
    </cfRule>
    <cfRule type="expression" priority="489" dxfId="1" stopIfTrue="1">
      <formula>NOT(ISERROR(SEARCH("&lt;总计&gt;",A97)))</formula>
    </cfRule>
  </conditionalFormatting>
  <conditionalFormatting sqref="A98 D98:J98">
    <cfRule type="expression" priority="475" dxfId="0" stopIfTrue="1">
      <formula>NOT(ISERROR(SEARCH("&lt;小计&gt;",A98)))</formula>
    </cfRule>
    <cfRule type="expression" priority="476" dxfId="0" stopIfTrue="1">
      <formula>NOT(ISERROR(SEARCH("&lt;合计&gt;",A98)))</formula>
    </cfRule>
    <cfRule type="expression" priority="477" dxfId="1" stopIfTrue="1">
      <formula>NOT(ISERROR(SEARCH("&lt;总计&gt;",A98)))</formula>
    </cfRule>
  </conditionalFormatting>
  <conditionalFormatting sqref="A99 C99:J99">
    <cfRule type="expression" priority="451" dxfId="0" stopIfTrue="1">
      <formula>NOT(ISERROR(SEARCH("&lt;小计&gt;",A99)))</formula>
    </cfRule>
    <cfRule type="expression" priority="452" dxfId="0" stopIfTrue="1">
      <formula>NOT(ISERROR(SEARCH("&lt;合计&gt;",A99)))</formula>
    </cfRule>
    <cfRule type="expression" priority="453" dxfId="1" stopIfTrue="1">
      <formula>NOT(ISERROR(SEARCH("&lt;总计&gt;",A99)))</formula>
    </cfRule>
  </conditionalFormatting>
  <conditionalFormatting sqref="A102 D102:J102">
    <cfRule type="expression" priority="240" dxfId="1" stopIfTrue="1">
      <formula>NOT(ISERROR(SEARCH("&lt;总计&gt;",A102)))</formula>
    </cfRule>
    <cfRule type="expression" priority="239" dxfId="0" stopIfTrue="1">
      <formula>NOT(ISERROR(SEARCH("&lt;合计&gt;",A102)))</formula>
    </cfRule>
    <cfRule type="expression" priority="238" dxfId="0" stopIfTrue="1">
      <formula>NOT(ISERROR(SEARCH("&lt;小计&gt;",A102)))</formula>
    </cfRule>
  </conditionalFormatting>
  <conditionalFormatting sqref="A114:J115">
    <cfRule type="expression" priority="1159" dxfId="0" stopIfTrue="1">
      <formula>NOT(ISERROR(SEARCH("&lt;小计&gt;",A114)))</formula>
    </cfRule>
    <cfRule type="expression" priority="1160" dxfId="0" stopIfTrue="1">
      <formula>NOT(ISERROR(SEARCH("&lt;合计&gt;",A114)))</formula>
    </cfRule>
    <cfRule type="expression" priority="1161" dxfId="1" stopIfTrue="1">
      <formula>NOT(ISERROR(SEARCH("&lt;总计&gt;",A114)))</formula>
    </cfRule>
  </conditionalFormatting>
  <conditionalFormatting sqref="A116:J117">
    <cfRule type="expression" priority="1147" dxfId="0" stopIfTrue="1">
      <formula>NOT(ISERROR(SEARCH("&lt;小计&gt;",A116)))</formula>
    </cfRule>
    <cfRule type="expression" priority="1148" dxfId="0" stopIfTrue="1">
      <formula>NOT(ISERROR(SEARCH("&lt;合计&gt;",A116)))</formula>
    </cfRule>
    <cfRule type="expression" priority="1149" dxfId="1" stopIfTrue="1">
      <formula>NOT(ISERROR(SEARCH("&lt;总计&gt;",A116)))</formula>
    </cfRule>
  </conditionalFormatting>
  <conditionalFormatting sqref="A118 C118:J118">
    <cfRule type="expression" priority="988" dxfId="0" stopIfTrue="1">
      <formula>NOT(ISERROR(SEARCH("&lt;小计&gt;",A118)))</formula>
    </cfRule>
    <cfRule type="expression" priority="989" dxfId="0" stopIfTrue="1">
      <formula>NOT(ISERROR(SEARCH("&lt;合计&gt;",A118)))</formula>
    </cfRule>
    <cfRule type="expression" priority="990" dxfId="1" stopIfTrue="1">
      <formula>NOT(ISERROR(SEARCH("&lt;总计&gt;",A118)))</formula>
    </cfRule>
  </conditionalFormatting>
  <conditionalFormatting sqref="A119 C119:J119">
    <cfRule type="expression" priority="979" dxfId="0" stopIfTrue="1">
      <formula>NOT(ISERROR(SEARCH("&lt;小计&gt;",A119)))</formula>
    </cfRule>
    <cfRule type="expression" priority="980" dxfId="0" stopIfTrue="1">
      <formula>NOT(ISERROR(SEARCH("&lt;合计&gt;",A119)))</formula>
    </cfRule>
    <cfRule type="expression" priority="981" dxfId="1" stopIfTrue="1">
      <formula>NOT(ISERROR(SEARCH("&lt;总计&gt;",A119)))</formula>
    </cfRule>
  </conditionalFormatting>
  <conditionalFormatting sqref="A120 C120:J120">
    <cfRule type="expression" priority="880" dxfId="0" stopIfTrue="1">
      <formula>NOT(ISERROR(SEARCH("&lt;小计&gt;",A120)))</formula>
    </cfRule>
    <cfRule type="expression" priority="881" dxfId="0" stopIfTrue="1">
      <formula>NOT(ISERROR(SEARCH("&lt;合计&gt;",A120)))</formula>
    </cfRule>
    <cfRule type="expression" priority="882" dxfId="1" stopIfTrue="1">
      <formula>NOT(ISERROR(SEARCH("&lt;总计&gt;",A120)))</formula>
    </cfRule>
  </conditionalFormatting>
  <conditionalFormatting sqref="A121 C121:J121">
    <cfRule type="expression" priority="862" dxfId="0" stopIfTrue="1">
      <formula>NOT(ISERROR(SEARCH("&lt;小计&gt;",A121)))</formula>
    </cfRule>
    <cfRule type="expression" priority="863" dxfId="0" stopIfTrue="1">
      <formula>NOT(ISERROR(SEARCH("&lt;合计&gt;",A121)))</formula>
    </cfRule>
    <cfRule type="expression" priority="864" dxfId="1" stopIfTrue="1">
      <formula>NOT(ISERROR(SEARCH("&lt;总计&gt;",A121)))</formula>
    </cfRule>
  </conditionalFormatting>
  <conditionalFormatting sqref="A122 C122:J122">
    <cfRule type="expression" priority="835" dxfId="0" stopIfTrue="1">
      <formula>NOT(ISERROR(SEARCH("&lt;小计&gt;",A122)))</formula>
    </cfRule>
    <cfRule type="expression" priority="836" dxfId="0" stopIfTrue="1">
      <formula>NOT(ISERROR(SEARCH("&lt;合计&gt;",A122)))</formula>
    </cfRule>
    <cfRule type="expression" priority="837" dxfId="1" stopIfTrue="1">
      <formula>NOT(ISERROR(SEARCH("&lt;总计&gt;",A122)))</formula>
    </cfRule>
  </conditionalFormatting>
  <conditionalFormatting sqref="A123 C123:J123">
    <cfRule type="expression" priority="745" dxfId="0" stopIfTrue="1">
      <formula>NOT(ISERROR(SEARCH("&lt;小计&gt;",A123)))</formula>
    </cfRule>
    <cfRule type="expression" priority="746" dxfId="0" stopIfTrue="1">
      <formula>NOT(ISERROR(SEARCH("&lt;合计&gt;",A123)))</formula>
    </cfRule>
    <cfRule type="expression" priority="747" dxfId="1" stopIfTrue="1">
      <formula>NOT(ISERROR(SEARCH("&lt;总计&gt;",A123)))</formula>
    </cfRule>
  </conditionalFormatting>
  <conditionalFormatting sqref="A124 C124:J124">
    <cfRule type="expression" priority="736" dxfId="0" stopIfTrue="1">
      <formula>NOT(ISERROR(SEARCH("&lt;小计&gt;",A124)))</formula>
    </cfRule>
    <cfRule type="expression" priority="737" dxfId="0" stopIfTrue="1">
      <formula>NOT(ISERROR(SEARCH("&lt;合计&gt;",A124)))</formula>
    </cfRule>
    <cfRule type="expression" priority="738" dxfId="1" stopIfTrue="1">
      <formula>NOT(ISERROR(SEARCH("&lt;总计&gt;",A124)))</formula>
    </cfRule>
  </conditionalFormatting>
  <conditionalFormatting sqref="A125 C125:J125">
    <cfRule type="expression" priority="442" dxfId="0" stopIfTrue="1">
      <formula>NOT(ISERROR(SEARCH("&lt;小计&gt;",A125)))</formula>
    </cfRule>
    <cfRule type="expression" priority="443" dxfId="0" stopIfTrue="1">
      <formula>NOT(ISERROR(SEARCH("&lt;合计&gt;",A125)))</formula>
    </cfRule>
    <cfRule type="expression" priority="444" dxfId="1" stopIfTrue="1">
      <formula>NOT(ISERROR(SEARCH("&lt;总计&gt;",A125)))</formula>
    </cfRule>
  </conditionalFormatting>
  <conditionalFormatting sqref="A126 C126:J126">
    <cfRule type="expression" priority="201" dxfId="1" stopIfTrue="1">
      <formula>NOT(ISERROR(SEARCH("&lt;总计&gt;",A126)))</formula>
    </cfRule>
    <cfRule type="expression" priority="200" dxfId="0" stopIfTrue="1">
      <formula>NOT(ISERROR(SEARCH("&lt;合计&gt;",A126)))</formula>
    </cfRule>
    <cfRule type="expression" priority="199" dxfId="0" stopIfTrue="1">
      <formula>NOT(ISERROR(SEARCH("&lt;小计&gt;",A126)))</formula>
    </cfRule>
  </conditionalFormatting>
  <conditionalFormatting sqref="A127 C127:J127 C128">
    <cfRule type="expression" priority="192" dxfId="1" stopIfTrue="1">
      <formula>NOT(ISERROR(SEARCH("&lt;总计&gt;",A127)))</formula>
    </cfRule>
    <cfRule type="expression" priority="191" dxfId="0" stopIfTrue="1">
      <formula>NOT(ISERROR(SEARCH("&lt;合计&gt;",A127)))</formula>
    </cfRule>
    <cfRule type="expression" priority="190" dxfId="0" stopIfTrue="1">
      <formula>NOT(ISERROR(SEARCH("&lt;小计&gt;",A127)))</formula>
    </cfRule>
  </conditionalFormatting>
  <conditionalFormatting sqref="A128 D128:J128">
    <cfRule type="expression" priority="183" dxfId="1" stopIfTrue="1">
      <formula>NOT(ISERROR(SEARCH("&lt;总计&gt;",A128)))</formula>
    </cfRule>
    <cfRule type="expression" priority="182" dxfId="0" stopIfTrue="1">
      <formula>NOT(ISERROR(SEARCH("&lt;合计&gt;",A128)))</formula>
    </cfRule>
    <cfRule type="expression" priority="181" dxfId="0" stopIfTrue="1">
      <formula>NOT(ISERROR(SEARCH("&lt;小计&gt;",A128)))</formula>
    </cfRule>
  </conditionalFormatting>
  <conditionalFormatting sqref="A147 D147 G147:J147">
    <cfRule type="expression" priority="1105" dxfId="0" stopIfTrue="1">
      <formula>NOT(ISERROR(SEARCH("&lt;小计&gt;",A147)))</formula>
    </cfRule>
    <cfRule type="expression" priority="1106" dxfId="0" stopIfTrue="1">
      <formula>NOT(ISERROR(SEARCH("&lt;合计&gt;",A147)))</formula>
    </cfRule>
    <cfRule type="expression" priority="1107" dxfId="1" stopIfTrue="1">
      <formula>NOT(ISERROR(SEARCH("&lt;总计&gt;",A147)))</formula>
    </cfRule>
  </conditionalFormatting>
  <conditionalFormatting sqref="A148:J149">
    <cfRule type="expression" priority="1144" dxfId="0" stopIfTrue="1">
      <formula>NOT(ISERROR(SEARCH("&lt;小计&gt;",A148)))</formula>
    </cfRule>
    <cfRule type="expression" priority="1145" dxfId="0" stopIfTrue="1">
      <formula>NOT(ISERROR(SEARCH("&lt;合计&gt;",A148)))</formula>
    </cfRule>
    <cfRule type="expression" priority="1146" dxfId="1" stopIfTrue="1">
      <formula>NOT(ISERROR(SEARCH("&lt;总计&gt;",A148)))</formula>
    </cfRule>
  </conditionalFormatting>
  <conditionalFormatting sqref="A151 C151:J151">
    <cfRule type="expression" priority="970" dxfId="0" stopIfTrue="1">
      <formula>NOT(ISERROR(SEARCH("&lt;小计&gt;",A151)))</formula>
    </cfRule>
    <cfRule type="expression" priority="971" dxfId="0" stopIfTrue="1">
      <formula>NOT(ISERROR(SEARCH("&lt;合计&gt;",A151)))</formula>
    </cfRule>
    <cfRule type="expression" priority="972" dxfId="1" stopIfTrue="1">
      <formula>NOT(ISERROR(SEARCH("&lt;总计&gt;",A151)))</formula>
    </cfRule>
  </conditionalFormatting>
  <conditionalFormatting sqref="A152 C152:J152">
    <cfRule type="expression" priority="961" dxfId="0" stopIfTrue="1">
      <formula>NOT(ISERROR(SEARCH("&lt;小计&gt;",A152)))</formula>
    </cfRule>
    <cfRule type="expression" priority="962" dxfId="0" stopIfTrue="1">
      <formula>NOT(ISERROR(SEARCH("&lt;合计&gt;",A152)))</formula>
    </cfRule>
    <cfRule type="expression" priority="963" dxfId="1" stopIfTrue="1">
      <formula>NOT(ISERROR(SEARCH("&lt;总计&gt;",A152)))</formula>
    </cfRule>
  </conditionalFormatting>
  <conditionalFormatting sqref="A153 C153:J153">
    <cfRule type="expression" priority="772" dxfId="0" stopIfTrue="1">
      <formula>NOT(ISERROR(SEARCH("&lt;小计&gt;",A153)))</formula>
    </cfRule>
    <cfRule type="expression" priority="773" dxfId="0" stopIfTrue="1">
      <formula>NOT(ISERROR(SEARCH("&lt;合计&gt;",A153)))</formula>
    </cfRule>
    <cfRule type="expression" priority="774" dxfId="1" stopIfTrue="1">
      <formula>NOT(ISERROR(SEARCH("&lt;总计&gt;",A153)))</formula>
    </cfRule>
  </conditionalFormatting>
  <conditionalFormatting sqref="A154 C154:J154">
    <cfRule type="expression" priority="763" dxfId="0" stopIfTrue="1">
      <formula>NOT(ISERROR(SEARCH("&lt;小计&gt;",A154)))</formula>
    </cfRule>
    <cfRule type="expression" priority="764" dxfId="0" stopIfTrue="1">
      <formula>NOT(ISERROR(SEARCH("&lt;合计&gt;",A154)))</formula>
    </cfRule>
    <cfRule type="expression" priority="765" dxfId="1" stopIfTrue="1">
      <formula>NOT(ISERROR(SEARCH("&lt;总计&gt;",A154)))</formula>
    </cfRule>
  </conditionalFormatting>
  <conditionalFormatting sqref="A155 C155:J155">
    <cfRule type="expression" priority="700" dxfId="0" stopIfTrue="1">
      <formula>NOT(ISERROR(SEARCH("&lt;小计&gt;",A155)))</formula>
    </cfRule>
    <cfRule type="expression" priority="701" dxfId="0" stopIfTrue="1">
      <formula>NOT(ISERROR(SEARCH("&lt;合计&gt;",A155)))</formula>
    </cfRule>
    <cfRule type="expression" priority="702" dxfId="1" stopIfTrue="1">
      <formula>NOT(ISERROR(SEARCH("&lt;总计&gt;",A155)))</formula>
    </cfRule>
  </conditionalFormatting>
  <conditionalFormatting sqref="A156 C156:J156">
    <cfRule type="expression" priority="691" dxfId="0" stopIfTrue="1">
      <formula>NOT(ISERROR(SEARCH("&lt;小计&gt;",A156)))</formula>
    </cfRule>
    <cfRule type="expression" priority="692" dxfId="0" stopIfTrue="1">
      <formula>NOT(ISERROR(SEARCH("&lt;合计&gt;",A156)))</formula>
    </cfRule>
    <cfRule type="expression" priority="693" dxfId="1" stopIfTrue="1">
      <formula>NOT(ISERROR(SEARCH("&lt;总计&gt;",A156)))</formula>
    </cfRule>
  </conditionalFormatting>
  <conditionalFormatting sqref="A157 C157:J157">
    <cfRule type="expression" priority="433" dxfId="0" stopIfTrue="1">
      <formula>NOT(ISERROR(SEARCH("&lt;小计&gt;",A157)))</formula>
    </cfRule>
    <cfRule type="expression" priority="434" dxfId="0" stopIfTrue="1">
      <formula>NOT(ISERROR(SEARCH("&lt;合计&gt;",A157)))</formula>
    </cfRule>
    <cfRule type="expression" priority="435" dxfId="1" stopIfTrue="1">
      <formula>NOT(ISERROR(SEARCH("&lt;总计&gt;",A157)))</formula>
    </cfRule>
  </conditionalFormatting>
  <conditionalFormatting sqref="A158 C158:J158">
    <cfRule type="expression" priority="138" dxfId="1" stopIfTrue="1">
      <formula>NOT(ISERROR(SEARCH("&lt;总计&gt;",A158)))</formula>
    </cfRule>
    <cfRule type="expression" priority="137" dxfId="0" stopIfTrue="1">
      <formula>NOT(ISERROR(SEARCH("&lt;合计&gt;",A158)))</formula>
    </cfRule>
    <cfRule type="expression" priority="136" dxfId="0" stopIfTrue="1">
      <formula>NOT(ISERROR(SEARCH("&lt;小计&gt;",A158)))</formula>
    </cfRule>
  </conditionalFormatting>
  <conditionalFormatting sqref="A159 D159:J159">
    <cfRule type="expression" priority="126" dxfId="1" stopIfTrue="1">
      <formula>NOT(ISERROR(SEARCH("&lt;总计&gt;",A159)))</formula>
    </cfRule>
    <cfRule type="expression" priority="125" dxfId="0" stopIfTrue="1">
      <formula>NOT(ISERROR(SEARCH("&lt;合计&gt;",A159)))</formula>
    </cfRule>
    <cfRule type="expression" priority="124" dxfId="0" stopIfTrue="1">
      <formula>NOT(ISERROR(SEARCH("&lt;小计&gt;",A159)))</formula>
    </cfRule>
  </conditionalFormatting>
  <conditionalFormatting sqref="A167 D167 G167:J167">
    <cfRule type="expression" priority="1078" dxfId="0" stopIfTrue="1">
      <formula>NOT(ISERROR(SEARCH("&lt;小计&gt;",A167)))</formula>
    </cfRule>
    <cfRule type="expression" priority="1079" dxfId="0" stopIfTrue="1">
      <formula>NOT(ISERROR(SEARCH("&lt;合计&gt;",A167)))</formula>
    </cfRule>
    <cfRule type="expression" priority="1080" dxfId="1" stopIfTrue="1">
      <formula>NOT(ISERROR(SEARCH("&lt;总计&gt;",A167)))</formula>
    </cfRule>
  </conditionalFormatting>
  <conditionalFormatting sqref="A168 D168 G168:J168">
    <cfRule type="expression" priority="1042" dxfId="0" stopIfTrue="1">
      <formula>NOT(ISERROR(SEARCH("&lt;小计&gt;",A168)))</formula>
    </cfRule>
    <cfRule type="expression" priority="1043" dxfId="0" stopIfTrue="1">
      <formula>NOT(ISERROR(SEARCH("&lt;合计&gt;",A168)))</formula>
    </cfRule>
    <cfRule type="expression" priority="1044" dxfId="1" stopIfTrue="1">
      <formula>NOT(ISERROR(SEARCH("&lt;总计&gt;",A168)))</formula>
    </cfRule>
  </conditionalFormatting>
  <conditionalFormatting sqref="A169:J170">
    <cfRule type="expression" priority="1150" dxfId="0" stopIfTrue="1">
      <formula>NOT(ISERROR(SEARCH("&lt;小计&gt;",A169)))</formula>
    </cfRule>
    <cfRule type="expression" priority="1151" dxfId="0" stopIfTrue="1">
      <formula>NOT(ISERROR(SEARCH("&lt;合计&gt;",A169)))</formula>
    </cfRule>
    <cfRule type="expression" priority="1152" dxfId="1" stopIfTrue="1">
      <formula>NOT(ISERROR(SEARCH("&lt;总计&gt;",A169)))</formula>
    </cfRule>
  </conditionalFormatting>
  <conditionalFormatting sqref="A172 C172:J172">
    <cfRule type="expression" priority="952" dxfId="0" stopIfTrue="1">
      <formula>NOT(ISERROR(SEARCH("&lt;小计&gt;",A172)))</formula>
    </cfRule>
    <cfRule type="expression" priority="953" dxfId="0" stopIfTrue="1">
      <formula>NOT(ISERROR(SEARCH("&lt;合计&gt;",A172)))</formula>
    </cfRule>
    <cfRule type="expression" priority="954" dxfId="1" stopIfTrue="1">
      <formula>NOT(ISERROR(SEARCH("&lt;总计&gt;",A172)))</formula>
    </cfRule>
  </conditionalFormatting>
  <conditionalFormatting sqref="A173 C173:J173">
    <cfRule type="expression" priority="943" dxfId="0" stopIfTrue="1">
      <formula>NOT(ISERROR(SEARCH("&lt;小计&gt;",A173)))</formula>
    </cfRule>
    <cfRule type="expression" priority="944" dxfId="0" stopIfTrue="1">
      <formula>NOT(ISERROR(SEARCH("&lt;合计&gt;",A173)))</formula>
    </cfRule>
    <cfRule type="expression" priority="945" dxfId="1" stopIfTrue="1">
      <formula>NOT(ISERROR(SEARCH("&lt;总计&gt;",A173)))</formula>
    </cfRule>
  </conditionalFormatting>
  <conditionalFormatting sqref="A174 C174:J174">
    <cfRule type="expression" priority="916" dxfId="0" stopIfTrue="1">
      <formula>NOT(ISERROR(SEARCH("&lt;小计&gt;",A174)))</formula>
    </cfRule>
    <cfRule type="expression" priority="917" dxfId="0" stopIfTrue="1">
      <formula>NOT(ISERROR(SEARCH("&lt;合计&gt;",A174)))</formula>
    </cfRule>
    <cfRule type="expression" priority="918" dxfId="1" stopIfTrue="1">
      <formula>NOT(ISERROR(SEARCH("&lt;总计&gt;",A174)))</formula>
    </cfRule>
  </conditionalFormatting>
  <conditionalFormatting sqref="A175 C175:J175">
    <cfRule type="expression" priority="646" dxfId="0" stopIfTrue="1">
      <formula>NOT(ISERROR(SEARCH("&lt;小计&gt;",A175)))</formula>
    </cfRule>
    <cfRule type="expression" priority="647" dxfId="0" stopIfTrue="1">
      <formula>NOT(ISERROR(SEARCH("&lt;合计&gt;",A175)))</formula>
    </cfRule>
    <cfRule type="expression" priority="648" dxfId="1" stopIfTrue="1">
      <formula>NOT(ISERROR(SEARCH("&lt;总计&gt;",A175)))</formula>
    </cfRule>
  </conditionalFormatting>
  <conditionalFormatting sqref="A176 C176:J176">
    <cfRule type="expression" priority="637" dxfId="0" stopIfTrue="1">
      <formula>NOT(ISERROR(SEARCH("&lt;小计&gt;",A176)))</formula>
    </cfRule>
    <cfRule type="expression" priority="638" dxfId="0" stopIfTrue="1">
      <formula>NOT(ISERROR(SEARCH("&lt;合计&gt;",A176)))</formula>
    </cfRule>
    <cfRule type="expression" priority="639" dxfId="1" stopIfTrue="1">
      <formula>NOT(ISERROR(SEARCH("&lt;总计&gt;",A176)))</formula>
    </cfRule>
  </conditionalFormatting>
  <conditionalFormatting sqref="A177 C177:J177">
    <cfRule type="expression" priority="565" dxfId="0" stopIfTrue="1">
      <formula>NOT(ISERROR(SEARCH("&lt;小计&gt;",A177)))</formula>
    </cfRule>
    <cfRule type="expression" priority="566" dxfId="0" stopIfTrue="1">
      <formula>NOT(ISERROR(SEARCH("&lt;合计&gt;",A177)))</formula>
    </cfRule>
    <cfRule type="expression" priority="567" dxfId="1" stopIfTrue="1">
      <formula>NOT(ISERROR(SEARCH("&lt;总计&gt;",A177)))</formula>
    </cfRule>
  </conditionalFormatting>
  <conditionalFormatting sqref="A178 C178:J178">
    <cfRule type="expression" priority="424" dxfId="0" stopIfTrue="1">
      <formula>NOT(ISERROR(SEARCH("&lt;小计&gt;",A178)))</formula>
    </cfRule>
    <cfRule type="expression" priority="425" dxfId="0" stopIfTrue="1">
      <formula>NOT(ISERROR(SEARCH("&lt;合计&gt;",A178)))</formula>
    </cfRule>
    <cfRule type="expression" priority="426" dxfId="1" stopIfTrue="1">
      <formula>NOT(ISERROR(SEARCH("&lt;总计&gt;",A178)))</formula>
    </cfRule>
  </conditionalFormatting>
  <conditionalFormatting sqref="A179 C179:J179">
    <cfRule type="expression" priority="105" dxfId="1" stopIfTrue="1">
      <formula>NOT(ISERROR(SEARCH("&lt;总计&gt;",A179)))</formula>
    </cfRule>
    <cfRule type="expression" priority="104" dxfId="0" stopIfTrue="1">
      <formula>NOT(ISERROR(SEARCH("&lt;合计&gt;",A179)))</formula>
    </cfRule>
    <cfRule type="expression" priority="103" dxfId="0" stopIfTrue="1">
      <formula>NOT(ISERROR(SEARCH("&lt;小计&gt;",A179)))</formula>
    </cfRule>
  </conditionalFormatting>
  <conditionalFormatting sqref="A180 C180:J180">
    <cfRule type="expression" priority="96" dxfId="1" stopIfTrue="1">
      <formula>NOT(ISERROR(SEARCH("&lt;总计&gt;",A180)))</formula>
    </cfRule>
    <cfRule type="expression" priority="95" dxfId="0" stopIfTrue="1">
      <formula>NOT(ISERROR(SEARCH("&lt;合计&gt;",A180)))</formula>
    </cfRule>
    <cfRule type="expression" priority="94" dxfId="0" stopIfTrue="1">
      <formula>NOT(ISERROR(SEARCH("&lt;小计&gt;",A180)))</formula>
    </cfRule>
  </conditionalFormatting>
  <conditionalFormatting sqref="A181 C181:J181 C182">
    <cfRule type="expression" priority="87" dxfId="1" stopIfTrue="1">
      <formula>NOT(ISERROR(SEARCH("&lt;总计&gt;",A181)))</formula>
    </cfRule>
    <cfRule type="expression" priority="86" dxfId="0" stopIfTrue="1">
      <formula>NOT(ISERROR(SEARCH("&lt;合计&gt;",A181)))</formula>
    </cfRule>
    <cfRule type="expression" priority="85" dxfId="0" stopIfTrue="1">
      <formula>NOT(ISERROR(SEARCH("&lt;小计&gt;",A181)))</formula>
    </cfRule>
  </conditionalFormatting>
  <conditionalFormatting sqref="A182 D182:J182">
    <cfRule type="expression" priority="78" dxfId="1" stopIfTrue="1">
      <formula>NOT(ISERROR(SEARCH("&lt;总计&gt;",A182)))</formula>
    </cfRule>
    <cfRule type="expression" priority="77" dxfId="0" stopIfTrue="1">
      <formula>NOT(ISERROR(SEARCH("&lt;合计&gt;",A182)))</formula>
    </cfRule>
    <cfRule type="expression" priority="76" dxfId="0" stopIfTrue="1">
      <formula>NOT(ISERROR(SEARCH("&lt;小计&gt;",A182)))</formula>
    </cfRule>
  </conditionalFormatting>
  <conditionalFormatting sqref="A186:K186 K187:K208">
    <cfRule type="expression" priority="532" dxfId="0" stopIfTrue="1">
      <formula>NOT(ISERROR(SEARCH("&lt;小计&gt;",A186)))</formula>
    </cfRule>
    <cfRule type="expression" priority="533" dxfId="0" stopIfTrue="1">
      <formula>NOT(ISERROR(SEARCH("&lt;合计&gt;",A186)))</formula>
    </cfRule>
    <cfRule type="expression" priority="534" dxfId="1" stopIfTrue="1">
      <formula>NOT(ISERROR(SEARCH("&lt;总计&gt;",A186)))</formula>
    </cfRule>
  </conditionalFormatting>
  <conditionalFormatting sqref="A199 D199 G199:J199">
    <cfRule type="expression" priority="1114" dxfId="0" stopIfTrue="1">
      <formula>NOT(ISERROR(SEARCH("&lt;小计&gt;",A199)))</formula>
    </cfRule>
    <cfRule type="expression" priority="1115" dxfId="0" stopIfTrue="1">
      <formula>NOT(ISERROR(SEARCH("&lt;合计&gt;",A199)))</formula>
    </cfRule>
    <cfRule type="expression" priority="1116" dxfId="1" stopIfTrue="1">
      <formula>NOT(ISERROR(SEARCH("&lt;总计&gt;",A199)))</formula>
    </cfRule>
  </conditionalFormatting>
  <conditionalFormatting sqref="A200 D200 G200:J200">
    <cfRule type="expression" priority="1069" dxfId="0" stopIfTrue="1">
      <formula>NOT(ISERROR(SEARCH("&lt;小计&gt;",A200)))</formula>
    </cfRule>
    <cfRule type="expression" priority="1070" dxfId="0" stopIfTrue="1">
      <formula>NOT(ISERROR(SEARCH("&lt;合计&gt;",A200)))</formula>
    </cfRule>
    <cfRule type="expression" priority="1071" dxfId="1" stopIfTrue="1">
      <formula>NOT(ISERROR(SEARCH("&lt;总计&gt;",A200)))</formula>
    </cfRule>
  </conditionalFormatting>
  <conditionalFormatting sqref="A201:J202">
    <cfRule type="expression" priority="1156" dxfId="0" stopIfTrue="1">
      <formula>NOT(ISERROR(SEARCH("&lt;小计&gt;",A201)))</formula>
    </cfRule>
    <cfRule type="expression" priority="1157" dxfId="0" stopIfTrue="1">
      <formula>NOT(ISERROR(SEARCH("&lt;合计&gt;",A201)))</formula>
    </cfRule>
    <cfRule type="expression" priority="1158" dxfId="1" stopIfTrue="1">
      <formula>NOT(ISERROR(SEARCH("&lt;总计&gt;",A201)))</formula>
    </cfRule>
  </conditionalFormatting>
  <conditionalFormatting sqref="A204 C204:J204">
    <cfRule type="expression" priority="934" dxfId="0" stopIfTrue="1">
      <formula>NOT(ISERROR(SEARCH("&lt;小计&gt;",A204)))</formula>
    </cfRule>
    <cfRule type="expression" priority="935" dxfId="0" stopIfTrue="1">
      <formula>NOT(ISERROR(SEARCH("&lt;合计&gt;",A204)))</formula>
    </cfRule>
    <cfRule type="expression" priority="936" dxfId="1" stopIfTrue="1">
      <formula>NOT(ISERROR(SEARCH("&lt;总计&gt;",A204)))</formula>
    </cfRule>
  </conditionalFormatting>
  <conditionalFormatting sqref="A205 C205:J205">
    <cfRule type="expression" priority="925" dxfId="0" stopIfTrue="1">
      <formula>NOT(ISERROR(SEARCH("&lt;小计&gt;",A205)))</formula>
    </cfRule>
    <cfRule type="expression" priority="926" dxfId="0" stopIfTrue="1">
      <formula>NOT(ISERROR(SEARCH("&lt;合计&gt;",A205)))</formula>
    </cfRule>
    <cfRule type="expression" priority="927" dxfId="1" stopIfTrue="1">
      <formula>NOT(ISERROR(SEARCH("&lt;总计&gt;",A205)))</formula>
    </cfRule>
  </conditionalFormatting>
  <conditionalFormatting sqref="A206 C206:J206">
    <cfRule type="expression" priority="871" dxfId="0" stopIfTrue="1">
      <formula>NOT(ISERROR(SEARCH("&lt;小计&gt;",A206)))</formula>
    </cfRule>
    <cfRule type="expression" priority="872" dxfId="0" stopIfTrue="1">
      <formula>NOT(ISERROR(SEARCH("&lt;合计&gt;",A206)))</formula>
    </cfRule>
    <cfRule type="expression" priority="873" dxfId="1" stopIfTrue="1">
      <formula>NOT(ISERROR(SEARCH("&lt;总计&gt;",A206)))</formula>
    </cfRule>
  </conditionalFormatting>
  <conditionalFormatting sqref="A207 C207:J207">
    <cfRule type="expression" priority="628" dxfId="0" stopIfTrue="1">
      <formula>NOT(ISERROR(SEARCH("&lt;小计&gt;",A207)))</formula>
    </cfRule>
    <cfRule type="expression" priority="629" dxfId="0" stopIfTrue="1">
      <formula>NOT(ISERROR(SEARCH("&lt;合计&gt;",A207)))</formula>
    </cfRule>
    <cfRule type="expression" priority="630" dxfId="1" stopIfTrue="1">
      <formula>NOT(ISERROR(SEARCH("&lt;总计&gt;",A207)))</formula>
    </cfRule>
  </conditionalFormatting>
  <conditionalFormatting sqref="A208 C208:J208">
    <cfRule type="expression" priority="619" dxfId="0" stopIfTrue="1">
      <formula>NOT(ISERROR(SEARCH("&lt;小计&gt;",A208)))</formula>
    </cfRule>
    <cfRule type="expression" priority="620" dxfId="0" stopIfTrue="1">
      <formula>NOT(ISERROR(SEARCH("&lt;合计&gt;",A208)))</formula>
    </cfRule>
    <cfRule type="expression" priority="621" dxfId="1" stopIfTrue="1">
      <formula>NOT(ISERROR(SEARCH("&lt;总计&gt;",A208)))</formula>
    </cfRule>
  </conditionalFormatting>
  <conditionalFormatting sqref="A209 C209 F209 H209:J209">
    <cfRule type="expression" priority="400" dxfId="0" stopIfTrue="1">
      <formula>NOT(ISERROR(SEARCH("&lt;小计&gt;",A209)))</formula>
    </cfRule>
    <cfRule type="expression" priority="401" dxfId="0" stopIfTrue="1">
      <formula>NOT(ISERROR(SEARCH("&lt;合计&gt;",A209)))</formula>
    </cfRule>
    <cfRule type="expression" priority="402" dxfId="1" stopIfTrue="1">
      <formula>NOT(ISERROR(SEARCH("&lt;总计&gt;",A209)))</formula>
    </cfRule>
  </conditionalFormatting>
  <conditionalFormatting sqref="A210 C210:J210">
    <cfRule type="expression" priority="358" dxfId="0" stopIfTrue="1">
      <formula>NOT(ISERROR(SEARCH("&lt;小计&gt;",A210)))</formula>
    </cfRule>
    <cfRule type="expression" priority="359" dxfId="0" stopIfTrue="1">
      <formula>NOT(ISERROR(SEARCH("&lt;合计&gt;",A210)))</formula>
    </cfRule>
    <cfRule type="expression" priority="360" dxfId="1" stopIfTrue="1">
      <formula>NOT(ISERROR(SEARCH("&lt;总计&gt;",A210)))</formula>
    </cfRule>
  </conditionalFormatting>
  <conditionalFormatting sqref="A211 C211:J211">
    <cfRule type="expression" priority="45" dxfId="1" stopIfTrue="1">
      <formula>NOT(ISERROR(SEARCH("&lt;总计&gt;",A211)))</formula>
    </cfRule>
    <cfRule type="expression" priority="44" dxfId="0" stopIfTrue="1">
      <formula>NOT(ISERROR(SEARCH("&lt;合计&gt;",A211)))</formula>
    </cfRule>
    <cfRule type="expression" priority="43" dxfId="0" stopIfTrue="1">
      <formula>NOT(ISERROR(SEARCH("&lt;小计&gt;",A211)))</formula>
    </cfRule>
  </conditionalFormatting>
  <conditionalFormatting sqref="A212 C212:J212">
    <cfRule type="expression" priority="36" dxfId="1" stopIfTrue="1">
      <formula>NOT(ISERROR(SEARCH("&lt;总计&gt;",A212)))</formula>
    </cfRule>
    <cfRule type="expression" priority="35" dxfId="0" stopIfTrue="1">
      <formula>NOT(ISERROR(SEARCH("&lt;合计&gt;",A212)))</formula>
    </cfRule>
    <cfRule type="expression" priority="34" dxfId="0" stopIfTrue="1">
      <formula>NOT(ISERROR(SEARCH("&lt;小计&gt;",A212)))</formula>
    </cfRule>
  </conditionalFormatting>
  <conditionalFormatting sqref="A213 C213:J213 C214">
    <cfRule type="expression" priority="27" dxfId="1" stopIfTrue="1">
      <formula>NOT(ISERROR(SEARCH("&lt;总计&gt;",A213)))</formula>
    </cfRule>
    <cfRule type="expression" priority="26" dxfId="0" stopIfTrue="1">
      <formula>NOT(ISERROR(SEARCH("&lt;合计&gt;",A213)))</formula>
    </cfRule>
    <cfRule type="expression" priority="25" dxfId="0" stopIfTrue="1">
      <formula>NOT(ISERROR(SEARCH("&lt;小计&gt;",A213)))</formula>
    </cfRule>
  </conditionalFormatting>
  <conditionalFormatting sqref="A214 D214:J214">
    <cfRule type="expression" priority="18" dxfId="1" stopIfTrue="1">
      <formula>NOT(ISERROR(SEARCH("&lt;总计&gt;",A214)))</formula>
    </cfRule>
    <cfRule type="expression" priority="17" dxfId="0" stopIfTrue="1">
      <formula>NOT(ISERROR(SEARCH("&lt;合计&gt;",A214)))</formula>
    </cfRule>
    <cfRule type="expression" priority="16" dxfId="0" stopIfTrue="1">
      <formula>NOT(ISERROR(SEARCH("&lt;小计&gt;",A214)))</formula>
    </cfRule>
  </conditionalFormatting>
  <printOptions horizontalCentered="1" verticalCentered="1"/>
  <pageMargins left="0.31" right="0.28" top="0.75" bottom="0.75" header="0.31" footer="0.31"/>
  <pageSetup horizontalDpi="600" verticalDpi="600" orientation="landscape" paperSize="9" scale="90"/>
  <headerFooter scaleWithDoc="0" alignWithMargins="0">
    <oddFooter>&amp;C&amp;"宋体"&amp;11&amp;P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回归</cp:lastModifiedBy>
  <cp:lastPrinted>2016-01-28T08:31:26Z</cp:lastPrinted>
  <dcterms:created xsi:type="dcterms:W3CDTF">2013-04-09T09:35:21Z</dcterms:created>
  <dcterms:modified xsi:type="dcterms:W3CDTF">2021-07-20T01:31:48Z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